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45" yWindow="65521" windowWidth="11190" windowHeight="8160" tabRatio="945" activeTab="6"/>
  </bookViews>
  <sheets>
    <sheet name="入力" sheetId="1" r:id="rId1"/>
    <sheet name="居宅介護支援" sheetId="2" r:id="rId2"/>
    <sheet name="訪問介護" sheetId="3" r:id="rId3"/>
    <sheet name="通所介護" sheetId="4" r:id="rId4"/>
    <sheet name="地域密着型通所介護" sheetId="5" r:id="rId5"/>
    <sheet name="短期入所" sheetId="6" r:id="rId6"/>
    <sheet name="特定施設" sheetId="7" r:id="rId7"/>
    <sheet name="訪問看護(訪問看護ステーション)" sheetId="8" r:id="rId8"/>
    <sheet name="訪問看護(病院・診療所)" sheetId="9" r:id="rId9"/>
    <sheet name="訪問入浴" sheetId="10" r:id="rId10"/>
    <sheet name="訪問リハビリ" sheetId="11" r:id="rId11"/>
    <sheet name="通所リハビリ" sheetId="12" r:id="rId12"/>
  </sheets>
  <definedNames>
    <definedName name="_xlnm.Print_Area" localSheetId="1">'居宅介護支援'!$A$1:$F$35</definedName>
    <definedName name="_xlnm.Print_Area" localSheetId="5">'短期入所'!$A$1:$L$148</definedName>
    <definedName name="_xlnm.Print_Area" localSheetId="4">'地域密着型通所介護'!$A$1:$L$78</definedName>
    <definedName name="_xlnm.Print_Area" localSheetId="11">'通所リハビリ'!$A$1:$L$217</definedName>
    <definedName name="_xlnm.Print_Area" localSheetId="3">'通所介護'!$A$1:$L$138</definedName>
    <definedName name="_xlnm.Print_Area" localSheetId="6">'特定施設'!$A$1:$L$104</definedName>
    <definedName name="_xlnm.Print_Area" localSheetId="0">'入力'!$A$2:$D$7</definedName>
    <definedName name="_xlnm.Print_Area" localSheetId="10">'訪問リハビリ'!$A$1:$L$29</definedName>
    <definedName name="_xlnm.Print_Area" localSheetId="2">'訪問介護'!$A$1:$L$59</definedName>
    <definedName name="_xlnm.Print_Area" localSheetId="8">'訪問看護(病院・診療所)'!$A$1:$L$76</definedName>
    <definedName name="_xlnm.Print_Area" localSheetId="7">'訪問看護(訪問看護ステーション)'!$A$1:$L$99</definedName>
    <definedName name="_xlnm.Print_Area" localSheetId="9">'訪問入浴'!$A$1:$L$34</definedName>
    <definedName name="_xlnm.Print_Titles" localSheetId="5">'短期入所'!$1:$3</definedName>
    <definedName name="_xlnm.Print_Titles" localSheetId="4">'地域密着型通所介護'!$1:$3</definedName>
    <definedName name="_xlnm.Print_Titles" localSheetId="11">'通所リハビリ'!$1:$3</definedName>
    <definedName name="_xlnm.Print_Titles" localSheetId="3">'通所介護'!$1:$3</definedName>
    <definedName name="_xlnm.Print_Titles" localSheetId="6">'特定施設'!$1:$4</definedName>
    <definedName name="_xlnm.Print_Titles" localSheetId="2">'訪問介護'!$1:$3</definedName>
    <definedName name="_xlnm.Print_Titles" localSheetId="7">'訪問看護(訪問看護ステーション)'!$1:$3</definedName>
  </definedNames>
  <calcPr fullCalcOnLoad="1"/>
</workbook>
</file>

<file path=xl/comments1.xml><?xml version="1.0" encoding="utf-8"?>
<comments xmlns="http://schemas.openxmlformats.org/spreadsheetml/2006/main">
  <authors>
    <author>kf007</author>
  </authors>
  <commentList>
    <comment ref="C4" authorId="0">
      <text>
        <r>
          <rPr>
            <b/>
            <sz val="8"/>
            <color indexed="62"/>
            <rFont val="ＭＳ Ｐゴシック"/>
            <family val="3"/>
          </rPr>
          <t>　事業所所在地に応じた地域区分を選択してください。</t>
        </r>
        <r>
          <rPr>
            <b/>
            <sz val="11"/>
            <color indexed="62"/>
            <rFont val="ＭＳ Ｐゴシック"/>
            <family val="3"/>
          </rPr>
          <t xml:space="preserve">
</t>
        </r>
        <r>
          <rPr>
            <b/>
            <sz val="11"/>
            <color indexed="62"/>
            <rFont val="メイリオ"/>
            <family val="3"/>
          </rPr>
          <t>（南河内広域管轄の市町村は6級地です）</t>
        </r>
        <r>
          <rPr>
            <b/>
            <sz val="11"/>
            <color indexed="62"/>
            <rFont val="ＭＳ Ｐゴシック"/>
            <family val="3"/>
          </rPr>
          <t xml:space="preserve">
</t>
        </r>
        <r>
          <rPr>
            <b/>
            <sz val="11"/>
            <color indexed="62"/>
            <rFont val="メイリオ"/>
            <family val="3"/>
          </rPr>
          <t xml:space="preserve">　　富田林市、河内長野市、大阪狭山市、太子町、河南町、千早赤阪村　　　　　
　　　・・・ </t>
        </r>
        <r>
          <rPr>
            <b/>
            <u val="single"/>
            <sz val="11"/>
            <color indexed="62"/>
            <rFont val="メイリオ"/>
            <family val="3"/>
          </rPr>
          <t>６級地</t>
        </r>
        <r>
          <rPr>
            <b/>
            <sz val="11"/>
            <color indexed="62"/>
            <rFont val="ＭＳ Ｐゴシック"/>
            <family val="3"/>
          </rPr>
          <t xml:space="preserve">
</t>
        </r>
      </text>
    </comment>
  </commentList>
</comments>
</file>

<file path=xl/sharedStrings.xml><?xml version="1.0" encoding="utf-8"?>
<sst xmlns="http://schemas.openxmlformats.org/spreadsheetml/2006/main" count="1798" uniqueCount="425">
  <si>
    <t>緊急時訪問介護加算</t>
  </si>
  <si>
    <t>初回加算</t>
  </si>
  <si>
    <t>単位</t>
  </si>
  <si>
    <t>要介護１</t>
  </si>
  <si>
    <t>要介護２</t>
  </si>
  <si>
    <t>要介護３</t>
  </si>
  <si>
    <t>要介護４</t>
  </si>
  <si>
    <t>要介護５</t>
  </si>
  <si>
    <t>居宅介護支援</t>
  </si>
  <si>
    <t>要介護１・２</t>
  </si>
  <si>
    <t>要介護３～５</t>
  </si>
  <si>
    <t>入院時情報連携加算（Ⅰ）</t>
  </si>
  <si>
    <t>入院時情報連携加算（Ⅱ）</t>
  </si>
  <si>
    <t>認知症加算</t>
  </si>
  <si>
    <t>独居高齢者加算</t>
  </si>
  <si>
    <t>６級地</t>
  </si>
  <si>
    <t>地域区分：</t>
  </si>
  <si>
    <t>40人以上
60人未満</t>
  </si>
  <si>
    <t>40人未満</t>
  </si>
  <si>
    <t>60人以上</t>
  </si>
  <si>
    <t>ケアマネ１人
当りの利用者数</t>
  </si>
  <si>
    <t>要介護度</t>
  </si>
  <si>
    <t>介護報酬総額</t>
  </si>
  <si>
    <t>区分</t>
  </si>
  <si>
    <t>通常規模型通所介護</t>
  </si>
  <si>
    <t>大規模型通所介護（Ⅰ）</t>
  </si>
  <si>
    <t>大規模型通所介護（Ⅱ）</t>
  </si>
  <si>
    <t>個別機能訓練加算（Ⅰ）</t>
  </si>
  <si>
    <t>要支援１</t>
  </si>
  <si>
    <t>要支援２</t>
  </si>
  <si>
    <t>サービスコード
表略称</t>
  </si>
  <si>
    <t>　　早朝・夜間</t>
  </si>
  <si>
    <t>　　深夜</t>
  </si>
  <si>
    <t>・加算</t>
  </si>
  <si>
    <t>単価</t>
  </si>
  <si>
    <t>単価：</t>
  </si>
  <si>
    <t>小規模多機能型居宅介護事業所連携加算</t>
  </si>
  <si>
    <t>緊急時等居宅カンファレンス加算</t>
  </si>
  <si>
    <t>特定事業所加算（Ⅰ）</t>
  </si>
  <si>
    <t>特定事業所加算（Ⅱ）</t>
  </si>
  <si>
    <t>加算名称</t>
  </si>
  <si>
    <t>個別機能訓練加算（Ⅱ）</t>
  </si>
  <si>
    <t>栄養改善加算</t>
  </si>
  <si>
    <t>口腔機能向上加算</t>
  </si>
  <si>
    <t>入浴介助加算</t>
  </si>
  <si>
    <t>若年性認知症利用者受入加算</t>
  </si>
  <si>
    <t>同一建物に対する減算</t>
  </si>
  <si>
    <t>サービス提供体制強化加算（Ⅱ）</t>
  </si>
  <si>
    <t>運動器機能向上加算</t>
  </si>
  <si>
    <t>選択的サービス複数実施加算（Ⅰ）</t>
  </si>
  <si>
    <t>選択的サービス複数実施加算（Ⅱ）</t>
  </si>
  <si>
    <t>事業所評価加算</t>
  </si>
  <si>
    <t>（Ⅰ）従来型個室</t>
  </si>
  <si>
    <t>（Ⅱ）多床室</t>
  </si>
  <si>
    <t>単独型</t>
  </si>
  <si>
    <t>併設型</t>
  </si>
  <si>
    <t>●従来型（ユニット型以外）</t>
  </si>
  <si>
    <t>●ユニット型</t>
  </si>
  <si>
    <t>（Ⅰ）ユニット型
個室</t>
  </si>
  <si>
    <t>（Ⅰ）ユニット型
個室</t>
  </si>
  <si>
    <t>機能訓練指導体制</t>
  </si>
  <si>
    <t>若年性認知症利用者受入加算</t>
  </si>
  <si>
    <t>看護体制加算（Ⅰ）</t>
  </si>
  <si>
    <t>看護体制加算（Ⅱ）</t>
  </si>
  <si>
    <t>送迎加算</t>
  </si>
  <si>
    <t>認知症行動・心理症状緊急対応加算</t>
  </si>
  <si>
    <t>緊急短期入所受入加算</t>
  </si>
  <si>
    <t>療養食加算</t>
  </si>
  <si>
    <t>在宅中重度者受入加算</t>
  </si>
  <si>
    <t>　　イ（看護加算Ⅰを算定している場合）</t>
  </si>
  <si>
    <t>　　ロ（看護加算Ⅱを算定している場合）</t>
  </si>
  <si>
    <t>　　ハ（看護加算Ⅰ・Ⅱ両方を算定している場合）</t>
  </si>
  <si>
    <t>　　ニ（看護加算を算定していない場合）</t>
  </si>
  <si>
    <t>サービス提供体制強化加算（Ⅱ）、（Ⅲ）</t>
  </si>
  <si>
    <t>20分未満</t>
  </si>
  <si>
    <t>30分未満</t>
  </si>
  <si>
    <t>30分～
１時間</t>
  </si>
  <si>
    <t>１時間～
１．５時間</t>
  </si>
  <si>
    <t>　　看護師による場合</t>
  </si>
  <si>
    <t>　　准看護師による場合</t>
  </si>
  <si>
    <t>早朝（6：00-8：00）、夜間（18：00-22：00）</t>
  </si>
  <si>
    <t>深夜（22：00-6：00）</t>
  </si>
  <si>
    <t>提供時間数</t>
  </si>
  <si>
    <t>昼間</t>
  </si>
  <si>
    <t>早朝・夜間</t>
  </si>
  <si>
    <t>深夜</t>
  </si>
  <si>
    <t>緊急時訪問看護加算</t>
  </si>
  <si>
    <t>特別管理加算（Ⅰ）</t>
  </si>
  <si>
    <t>特別管理加算（Ⅱ）</t>
  </si>
  <si>
    <t>ターミナルケア加算</t>
  </si>
  <si>
    <t>退院時共同指導加算</t>
  </si>
  <si>
    <t>長時間訪問看護加算</t>
  </si>
  <si>
    <t>サービス提供体制強化加算</t>
  </si>
  <si>
    <t>看護・介護職員連携強化加算</t>
  </si>
  <si>
    <t>病院又は診療所については、別シートを参照してください</t>
  </si>
  <si>
    <t>時間帯</t>
  </si>
  <si>
    <t>１日に２回までの場合</t>
  </si>
  <si>
    <t>昼間（8：00-18：00）</t>
  </si>
  <si>
    <t>20分未満</t>
  </si>
  <si>
    <t>日割り計算による場合（１日あたり）</t>
  </si>
  <si>
    <t xml:space="preserve"> ■ 介護予防短期入所生活介護</t>
  </si>
  <si>
    <t>全身入浴</t>
  </si>
  <si>
    <t>介護職員3名</t>
  </si>
  <si>
    <t>実施職員構成</t>
  </si>
  <si>
    <t>１月</t>
  </si>
  <si>
    <t>日割り（１日）</t>
  </si>
  <si>
    <t>准看護師による訪問
が１回でもある場合</t>
  </si>
  <si>
    <t>看護師による場合</t>
  </si>
  <si>
    <t>准看護師による場合</t>
  </si>
  <si>
    <r>
      <t xml:space="preserve">身体０
</t>
    </r>
    <r>
      <rPr>
        <sz val="11"/>
        <color theme="1"/>
        <rFont val="Calibri"/>
        <family val="3"/>
      </rPr>
      <t>（20分未満）</t>
    </r>
  </si>
  <si>
    <r>
      <t xml:space="preserve">身体１
</t>
    </r>
    <r>
      <rPr>
        <sz val="11"/>
        <color theme="1"/>
        <rFont val="Calibri"/>
        <family val="3"/>
      </rPr>
      <t>（20分～30分）</t>
    </r>
  </si>
  <si>
    <r>
      <t xml:space="preserve">身体２
</t>
    </r>
    <r>
      <rPr>
        <sz val="10"/>
        <color indexed="8"/>
        <rFont val="ＭＳ Ｐゴシック"/>
        <family val="3"/>
      </rPr>
      <t>（30分～１時間）</t>
    </r>
  </si>
  <si>
    <r>
      <t xml:space="preserve">身体３
</t>
    </r>
    <r>
      <rPr>
        <sz val="10"/>
        <color indexed="8"/>
        <rFont val="ＭＳ Ｐゴシック"/>
        <family val="3"/>
      </rPr>
      <t>（１～１．５時間）</t>
    </r>
  </si>
  <si>
    <t>　　昼間</t>
  </si>
  <si>
    <r>
      <t xml:space="preserve">身体４～
</t>
    </r>
    <r>
      <rPr>
        <sz val="10"/>
        <color indexed="8"/>
        <rFont val="ＭＳ Ｐゴシック"/>
        <family val="3"/>
      </rPr>
      <t>（身体３以降30分増すごと）</t>
    </r>
  </si>
  <si>
    <r>
      <t xml:space="preserve">生活２
</t>
    </r>
    <r>
      <rPr>
        <sz val="10"/>
        <color indexed="8"/>
        <rFont val="ＭＳ Ｐゴシック"/>
        <family val="3"/>
      </rPr>
      <t>（20分～45分）</t>
    </r>
  </si>
  <si>
    <r>
      <t xml:space="preserve">生活３
</t>
    </r>
    <r>
      <rPr>
        <sz val="11"/>
        <color theme="1"/>
        <rFont val="Calibri"/>
        <family val="3"/>
      </rPr>
      <t>（45分以上）</t>
    </r>
  </si>
  <si>
    <t>注）　昼間（8：00-18：00）、早朝（6：00-8：00）、夜間（18：00-22：00）、深夜（22：00-6：00）</t>
  </si>
  <si>
    <t>提供時間帯</t>
  </si>
  <si>
    <t>通院等乗降介助</t>
  </si>
  <si>
    <t>地域区分：　</t>
  </si>
  <si>
    <t>１日に２回を超えて行う場合</t>
  </si>
  <si>
    <t>予防
なし</t>
  </si>
  <si>
    <t>■ 訪問介護</t>
  </si>
  <si>
    <r>
      <t xml:space="preserve">A×単価
</t>
    </r>
    <r>
      <rPr>
        <sz val="9"/>
        <color indexed="8"/>
        <rFont val="ＭＳ Ｐ明朝"/>
        <family val="1"/>
      </rPr>
      <t>（１円未満切捨）</t>
    </r>
  </si>
  <si>
    <t>A</t>
  </si>
  <si>
    <t>B－C</t>
  </si>
  <si>
    <t xml:space="preserve">地域区分： </t>
  </si>
  <si>
    <t xml:space="preserve">地域区分：  </t>
  </si>
  <si>
    <t>介護報酬総額</t>
  </si>
  <si>
    <t>７級地</t>
  </si>
  <si>
    <t>サービス提供体制強化加算（Ⅰ）イ</t>
  </si>
  <si>
    <t>サービス提供体制強化加算（Ⅰ）ロ</t>
  </si>
  <si>
    <t>介護職員2名</t>
  </si>
  <si>
    <t>理学療法士、作業療法士、言語聴覚士による訪問</t>
  </si>
  <si>
    <t>長時間訪問看護加算（1.5時間以上）</t>
  </si>
  <si>
    <t>要介護５の者の場合</t>
  </si>
  <si>
    <r>
      <t>こちらは</t>
    </r>
    <r>
      <rPr>
        <b/>
        <u val="single"/>
        <sz val="12"/>
        <color indexed="10"/>
        <rFont val="ＭＳ Ｐゴシック"/>
        <family val="3"/>
      </rPr>
      <t>病院・診療所の場合</t>
    </r>
    <r>
      <rPr>
        <b/>
        <sz val="12"/>
        <color indexed="10"/>
        <rFont val="ＭＳ Ｐゴシック"/>
        <family val="3"/>
      </rPr>
      <t>の単価表です。</t>
    </r>
    <r>
      <rPr>
        <b/>
        <u val="single"/>
        <sz val="12"/>
        <color indexed="10"/>
        <rFont val="ＭＳ Ｐゴシック"/>
        <family val="3"/>
      </rPr>
      <t xml:space="preserve">
指定訪問看護ステーション</t>
    </r>
    <r>
      <rPr>
        <b/>
        <sz val="12"/>
        <color indexed="10"/>
        <rFont val="ＭＳ Ｐゴシック"/>
        <family val="3"/>
      </rPr>
      <t>については、別シートを参照してください</t>
    </r>
  </si>
  <si>
    <t>中重度者ケア体制加算</t>
  </si>
  <si>
    <t>送迎を行わない場合の減算</t>
  </si>
  <si>
    <t>サービス提供体制強化加算（Ⅰ）イ</t>
  </si>
  <si>
    <t>サービス提供体制強化加算（Ⅰ）ロ</t>
  </si>
  <si>
    <t>同一建物に居住する利用者の減算</t>
  </si>
  <si>
    <t>個別機能訓練加算</t>
  </si>
  <si>
    <t>医療連携強化加算</t>
  </si>
  <si>
    <r>
      <t>夜勤職員配置加算（Ⅰ）　　</t>
    </r>
    <r>
      <rPr>
        <sz val="9"/>
        <color indexed="8"/>
        <rFont val="ＭＳ Ｐゴシック"/>
        <family val="3"/>
      </rPr>
      <t>（従来型）</t>
    </r>
  </si>
  <si>
    <r>
      <t>夜勤職員配置加算（Ⅱ）　　</t>
    </r>
    <r>
      <rPr>
        <sz val="9"/>
        <color indexed="8"/>
        <rFont val="ＭＳ Ｐゴシック"/>
        <family val="3"/>
      </rPr>
      <t>（ユニット型）</t>
    </r>
  </si>
  <si>
    <t>長期利用者（30日超利用）減算</t>
  </si>
  <si>
    <t>・短期入所生活介護</t>
  </si>
  <si>
    <t>看護小規模多機能型居宅介護事業所連携加算</t>
  </si>
  <si>
    <t>特定事業所加算（Ⅲ）</t>
  </si>
  <si>
    <t>特定事業所集中減算</t>
  </si>
  <si>
    <t>　　要支援１</t>
  </si>
  <si>
    <t>　　要支援２</t>
  </si>
  <si>
    <t>短期集中リハビリテーション実施加算</t>
  </si>
  <si>
    <t>リハビリテーションマネジメント加算（Ⅰ）</t>
  </si>
  <si>
    <t>リハビリテーションマネジメント加算（Ⅱ）</t>
  </si>
  <si>
    <t>社会参加支援加算</t>
  </si>
  <si>
    <t>予防
のみ</t>
  </si>
  <si>
    <t>予防訪問リハ訪問介護連携加算</t>
  </si>
  <si>
    <t>・訪問リハビリテーション費
・介護予防訪問リハビリテーション費</t>
  </si>
  <si>
    <t xml:space="preserve"> ■ 介護予防特定施設入居者生活介護</t>
  </si>
  <si>
    <t>・特定施設入居者生活介護</t>
  </si>
  <si>
    <t>一般型</t>
  </si>
  <si>
    <t>外部サービス利用型</t>
  </si>
  <si>
    <t>外部サービス利用型（１日につき）</t>
  </si>
  <si>
    <t>介護職員欠員減算を適用した場合</t>
  </si>
  <si>
    <t>障害者等支援加算</t>
  </si>
  <si>
    <t>15分未満</t>
  </si>
  <si>
    <t>15分以上30分未満</t>
  </si>
  <si>
    <t>30分以上45分未満</t>
  </si>
  <si>
    <t>45分以上1ｈ未満</t>
  </si>
  <si>
    <t>1ｈ以上1ｈ15分未満</t>
  </si>
  <si>
    <t>1ｈ15分以上1ｈ30分未満</t>
  </si>
  <si>
    <t>1ｈ30分以上</t>
  </si>
  <si>
    <t>身体介護</t>
  </si>
  <si>
    <t>生活援助中心</t>
  </si>
  <si>
    <t>通院等乗降介助</t>
  </si>
  <si>
    <t>短期利用型</t>
  </si>
  <si>
    <t>　死亡日前４日以上３０日以下</t>
  </si>
  <si>
    <t>　死亡日前日および前々日</t>
  </si>
  <si>
    <t>　死亡日</t>
  </si>
  <si>
    <t>認知症専門ケア加算（Ⅰ）</t>
  </si>
  <si>
    <t>認知症専門ケア加算（Ⅱ）</t>
  </si>
  <si>
    <t>医療機関連携加算</t>
  </si>
  <si>
    <t>個別機能訓練加算</t>
  </si>
  <si>
    <t>夜間看護体制加算</t>
  </si>
  <si>
    <t>看取り介護加算</t>
  </si>
  <si>
    <t>■ 介護予防通所リハビリテーション</t>
  </si>
  <si>
    <t>１時間以上
　　２時間未満</t>
  </si>
  <si>
    <t>２時間以上
　　３時間未満</t>
  </si>
  <si>
    <t>３時間以上
　　４時間未満</t>
  </si>
  <si>
    <t>通常規模の事業所</t>
  </si>
  <si>
    <t>大規模の事業所（Ⅱ）</t>
  </si>
  <si>
    <t>上乗せ７０％</t>
  </si>
  <si>
    <t>上乗せ５５％</t>
  </si>
  <si>
    <t>上乗せ４５％</t>
  </si>
  <si>
    <t>入浴介助加算</t>
  </si>
  <si>
    <t>リハビリテーションマネジメント加算（Ⅰ）</t>
  </si>
  <si>
    <t>短期集中個別リハビリテーション実施加算</t>
  </si>
  <si>
    <t>認知症短期集中リハビリテーション実施加算（Ⅰ）</t>
  </si>
  <si>
    <t>認知症短期集中リハビリテーション実施加算（Ⅱ）</t>
  </si>
  <si>
    <t>生活行為向上リハビリテーション実施加算</t>
  </si>
  <si>
    <t>若年性認知症利用者受入加算</t>
  </si>
  <si>
    <t>栄養改善加算</t>
  </si>
  <si>
    <t>口腔機能向上加算</t>
  </si>
  <si>
    <t>重度療養管理加算</t>
  </si>
  <si>
    <t>中重度者ケア体制加算</t>
  </si>
  <si>
    <t>社会参加支援加算</t>
  </si>
  <si>
    <t>　利用開始日の属する月から３月以内</t>
  </si>
  <si>
    <t>　３月を超え、６月以内の場合</t>
  </si>
  <si>
    <t>大規模の事業所（Ⅰ）</t>
  </si>
  <si>
    <t>■ 通所介護</t>
  </si>
  <si>
    <t xml:space="preserve"> ■ 特定施設入居者生活介護</t>
  </si>
  <si>
    <t xml:space="preserve"> ■ 短期入所生活介護</t>
  </si>
  <si>
    <t>■ 通所リハビリテーション</t>
  </si>
  <si>
    <t>（介護予防除く）</t>
  </si>
  <si>
    <r>
      <t>　（</t>
    </r>
    <r>
      <rPr>
        <u val="single"/>
        <sz val="14"/>
        <color indexed="56"/>
        <rFont val="HGS創英角ｺﾞｼｯｸUB"/>
        <family val="3"/>
      </rPr>
      <t>訪問看護ステーションの場合</t>
    </r>
    <r>
      <rPr>
        <sz val="14"/>
        <color indexed="56"/>
        <rFont val="HGS創英角ｺﾞｼｯｸUB"/>
        <family val="3"/>
      </rPr>
      <t>）</t>
    </r>
  </si>
  <si>
    <t xml:space="preserve"> ■ 加　算　等</t>
  </si>
  <si>
    <t xml:space="preserve"> ■ 加　算　等</t>
  </si>
  <si>
    <t>所定単位数・・・基本サービス費に各種加算・減算を加えた総単位数</t>
  </si>
  <si>
    <t>９０/１００へ減算</t>
  </si>
  <si>
    <t>（介護予防共通）</t>
  </si>
  <si>
    <t>介護職員処遇改善加算 Ⅰ</t>
  </si>
  <si>
    <t>介護職員処遇改善加算 Ⅱ</t>
  </si>
  <si>
    <t>介護職員処遇改善加算 Ⅲ</t>
  </si>
  <si>
    <t>介護職員処遇改善加算 Ⅳ</t>
  </si>
  <si>
    <t>特定事業所加算 Ⅰ</t>
  </si>
  <si>
    <t>特定事業所加算 Ⅱ</t>
  </si>
  <si>
    <t>特定事業所加算 Ⅲ</t>
  </si>
  <si>
    <t>特定事業所加算 Ⅳ</t>
  </si>
  <si>
    <t>名称</t>
  </si>
  <si>
    <t>加算・減算割合</t>
  </si>
  <si>
    <t>定員超過、人員欠如減算</t>
  </si>
  <si>
    <t>７０/１００へ減算</t>
  </si>
  <si>
    <t>夜勤を行う職員の勤務条件基準を満たさない場合</t>
  </si>
  <si>
    <t>９７/１００へ減算</t>
  </si>
  <si>
    <t xml:space="preserve"> ■ 加　算　等　（介護予防）</t>
  </si>
  <si>
    <t>人員欠如減算</t>
  </si>
  <si>
    <t>８５/１００へ減算</t>
  </si>
  <si>
    <t>■ その他の加算・減算等</t>
  </si>
  <si>
    <t>名称等</t>
  </si>
  <si>
    <t>５級地</t>
  </si>
  <si>
    <t>サービス提供体制強化加算（Ⅰ）イ</t>
  </si>
  <si>
    <t>サービス提供体制強化加算（Ⅰ）ロ</t>
  </si>
  <si>
    <t>サービス提供体制強化加算（Ⅱ）</t>
  </si>
  <si>
    <r>
      <t>　（</t>
    </r>
    <r>
      <rPr>
        <u val="single"/>
        <sz val="16"/>
        <color indexed="10"/>
        <rFont val="HGS創英角ｺﾞｼｯｸUB"/>
        <family val="3"/>
      </rPr>
      <t>病院又は診療所の場合</t>
    </r>
    <r>
      <rPr>
        <sz val="16"/>
        <color indexed="10"/>
        <rFont val="HGS創英角ｺﾞｼｯｸUB"/>
        <family val="3"/>
      </rPr>
      <t>）</t>
    </r>
  </si>
  <si>
    <t>（通所介護）</t>
  </si>
  <si>
    <t>■ 加　算　等　</t>
  </si>
  <si>
    <t>（通所リハビリテーション）</t>
  </si>
  <si>
    <t>（予防共通）</t>
  </si>
  <si>
    <t>生活行為向上リハビリテーションの実施後にリハビリテーションを継続した場合の減算（予防除く）</t>
  </si>
  <si>
    <t>基本報酬の２０％を加算</t>
  </si>
  <si>
    <t>基本報酬の１０％を加算</t>
  </si>
  <si>
    <t>基本報酬の５％を加算</t>
  </si>
  <si>
    <t xml:space="preserve"> 所定単位数の5.9％を加算</t>
  </si>
  <si>
    <t>所定単位数の3.3％を加算</t>
  </si>
  <si>
    <t xml:space="preserve"> 所定単位数の3.3.％×0.9を加算</t>
  </si>
  <si>
    <t xml:space="preserve"> 所定単位数の3.3％×0.8を加算</t>
  </si>
  <si>
    <t xml:space="preserve"> 所定単位数の3.4％を加算</t>
  </si>
  <si>
    <t xml:space="preserve"> 所定単位数の1.9％を加算</t>
  </si>
  <si>
    <t xml:space="preserve"> 所定単位数の1.9％×0.9を加算</t>
  </si>
  <si>
    <t xml:space="preserve"> 所定単位数の1.9％×0.8を加算</t>
  </si>
  <si>
    <t>・加算等</t>
  </si>
  <si>
    <t>保険請求額
【９割】</t>
  </si>
  <si>
    <t>利用者
負担額
【１割】</t>
  </si>
  <si>
    <t>保険請求額
【８割】</t>
  </si>
  <si>
    <t>利用者
負担額
【２割】</t>
  </si>
  <si>
    <r>
      <t xml:space="preserve">B： A×単価
</t>
    </r>
    <r>
      <rPr>
        <sz val="8"/>
        <color indexed="8"/>
        <rFont val="ＭＳ Ｐ明朝"/>
        <family val="1"/>
      </rPr>
      <t>（１円未満切捨）</t>
    </r>
  </si>
  <si>
    <r>
      <t xml:space="preserve">C： B×0.9
</t>
    </r>
    <r>
      <rPr>
        <sz val="8"/>
        <color indexed="8"/>
        <rFont val="ＭＳ Ｐ明朝"/>
        <family val="1"/>
      </rPr>
      <t>（１円未満切捨）</t>
    </r>
  </si>
  <si>
    <r>
      <t xml:space="preserve">D： B×0.8
</t>
    </r>
    <r>
      <rPr>
        <sz val="8"/>
        <color indexed="8"/>
        <rFont val="ＭＳ Ｐ明朝"/>
        <family val="1"/>
      </rPr>
      <t>（１円未満切捨）</t>
    </r>
  </si>
  <si>
    <t>B－D</t>
  </si>
  <si>
    <t>保険請求額
【９割】</t>
  </si>
  <si>
    <t xml:space="preserve"> ■ 加　算　等（介護予防）</t>
  </si>
  <si>
    <t xml:space="preserve"> ■ 訪　問　入　浴</t>
  </si>
  <si>
    <t xml:space="preserve"> ■ 介護予防訪問入浴</t>
  </si>
  <si>
    <t>　■ 訪問リハビリテーション・介護予防訪問リハビリテーション</t>
  </si>
  <si>
    <t xml:space="preserve">  ■ 加　算</t>
  </si>
  <si>
    <t>看護職員１名
　 ＋介護職員2名</t>
  </si>
  <si>
    <t>看護職員１名
　 ＋介護職員1名</t>
  </si>
  <si>
    <t>清拭又は
部分浴
（全身入浴が困難な場合）</t>
  </si>
  <si>
    <r>
      <t xml:space="preserve">利用料
</t>
    </r>
    <r>
      <rPr>
        <b/>
        <sz val="10"/>
        <color indexed="56"/>
        <rFont val="ＭＳ Ｐゴシック"/>
        <family val="3"/>
      </rPr>
      <t>（介護報酬
総額）</t>
    </r>
  </si>
  <si>
    <t>■ 指定定期巡回・随時対応型訪問介護看護事業所と連携して指定訪問看護を行う場合</t>
  </si>
  <si>
    <t>■ 加　算　等（介護予防）</t>
  </si>
  <si>
    <t>廃止</t>
  </si>
  <si>
    <r>
      <t>●従来型（ユニット型</t>
    </r>
    <r>
      <rPr>
        <b/>
        <u val="single"/>
        <sz val="12"/>
        <color indexed="18"/>
        <rFont val="ＭＳ Ｐゴシック"/>
        <family val="3"/>
      </rPr>
      <t>以外</t>
    </r>
    <r>
      <rPr>
        <b/>
        <sz val="12"/>
        <color indexed="18"/>
        <rFont val="ＭＳ Ｐゴシック"/>
        <family val="3"/>
      </rPr>
      <t>）</t>
    </r>
  </si>
  <si>
    <t>地域密着型通所介護</t>
  </si>
  <si>
    <t>（地域密着型通所介護）</t>
  </si>
  <si>
    <t>■ 地域密着型通所介護</t>
  </si>
  <si>
    <t>■ 療養通所介護</t>
  </si>
  <si>
    <t>３時間以上６時間未満</t>
  </si>
  <si>
    <t>６時間以上８時間未満</t>
  </si>
  <si>
    <t>個別送迎体制強化加算（療養通所介護のみ）</t>
  </si>
  <si>
    <t>　療養通所介護とは、難病等を有する重度要介護者など常時看護師による観察が必要な方を対象とした定員９人以下に限定された事業です。</t>
  </si>
  <si>
    <t>入浴介助体制強化加算（療養通所介護のみ）</t>
  </si>
  <si>
    <t>サービス提供体制強化加算（Ⅲ）（療養通所介護のみ）</t>
  </si>
  <si>
    <r>
      <t>　　　　　　　　　＜ 使用方法 ＞
① 下の黄色の枠内をクリックし、</t>
    </r>
    <r>
      <rPr>
        <b/>
        <u val="single"/>
        <sz val="11"/>
        <color indexed="36"/>
        <rFont val="メイリオ"/>
        <family val="3"/>
      </rPr>
      <t>地域区分を選択してください。</t>
    </r>
    <r>
      <rPr>
        <sz val="11"/>
        <color indexed="63"/>
        <rFont val="メイリオ"/>
        <family val="3"/>
      </rPr>
      <t xml:space="preserve">
② その後、各シートのタブ(このエクセル画面下に表示)から、
　 該当する</t>
    </r>
    <r>
      <rPr>
        <b/>
        <u val="single"/>
        <sz val="11"/>
        <color indexed="36"/>
        <rFont val="メイリオ"/>
        <family val="3"/>
      </rPr>
      <t>サービス種別を選択（クリック）してください。</t>
    </r>
    <r>
      <rPr>
        <sz val="11"/>
        <color indexed="63"/>
        <rFont val="メイリオ"/>
        <family val="3"/>
      </rPr>
      <t xml:space="preserve">
③ 選択した地域区分の単価を反映した料金表が表示されますので、
　 重要事項説明書の修正等にご利用ください。</t>
    </r>
  </si>
  <si>
    <t>退院・退所加算（カンファレンス参加  無：連携2回）</t>
  </si>
  <si>
    <t>退院・退所加算（カンファレンス参加  有：連携2回）</t>
  </si>
  <si>
    <t>退院・退所加算（カンファレンス参加  有：連携3回）</t>
  </si>
  <si>
    <t>退院・退所加算（カンファレンス参加  有：連携1回）</t>
  </si>
  <si>
    <t>退院・退所加算（カンファレンス参加  無：連携1回）</t>
  </si>
  <si>
    <t>特定事業所加算（Ⅳ）</t>
  </si>
  <si>
    <t>ターミナルケアマネジメント加算</t>
  </si>
  <si>
    <t>予防
なし</t>
  </si>
  <si>
    <t>予防
なし</t>
  </si>
  <si>
    <t>生活機能向上連携加算（Ⅰ）</t>
  </si>
  <si>
    <t>生活機能向上連携加算（Ⅱ）</t>
  </si>
  <si>
    <t>事業所と同一敷地内又は隣接する敷地内に所在する建物の利用者、又はこれ以外の同一建物の利用者20人以上にサービスを行う場合</t>
  </si>
  <si>
    <t>事業所と同一敷地内又は隣接する敷地内に所在する建物の利用者50人以上にサービスを行う場合</t>
  </si>
  <si>
    <t>８５/１００へ減算</t>
  </si>
  <si>
    <t>生活機能向上連携加算
（個別機能訓練加算算定なし）</t>
  </si>
  <si>
    <t>生活機能向上連携加算
（個別機能訓練加算算定あり）</t>
  </si>
  <si>
    <t>ＡＤＬ維持等加算（Ⅰ）</t>
  </si>
  <si>
    <t>ＡＤＬ維持等加算（Ⅱ）</t>
  </si>
  <si>
    <t>栄養スクリーニング加算</t>
  </si>
  <si>
    <t>栄養スクリーニング加算（6月に1回を限度）</t>
  </si>
  <si>
    <t>４時間以上
　　５時間未満</t>
  </si>
  <si>
    <t>５時間以上
　　６時間未満</t>
  </si>
  <si>
    <t>６時間以上
　　７時間未満</t>
  </si>
  <si>
    <t>７時間以上
　　８時間未満</t>
  </si>
  <si>
    <t>８時間以上
　　９時間未満</t>
  </si>
  <si>
    <t>看護体制加算（Ⅲ）イ</t>
  </si>
  <si>
    <t>看護体制加算（Ⅲ）ロ</t>
  </si>
  <si>
    <t>看護体制加算（Ⅳ）イ</t>
  </si>
  <si>
    <t>看護体制加算（Ⅳ）ロ</t>
  </si>
  <si>
    <r>
      <t>夜勤職員配置加算（Ⅲ）　　</t>
    </r>
    <r>
      <rPr>
        <sz val="9"/>
        <color indexed="8"/>
        <rFont val="ＭＳ Ｐゴシック"/>
        <family val="3"/>
      </rPr>
      <t>（従来型）</t>
    </r>
  </si>
  <si>
    <r>
      <t>夜勤職員配置加算（Ⅳ）　　</t>
    </r>
    <r>
      <rPr>
        <sz val="9"/>
        <color indexed="8"/>
        <rFont val="ＭＳ Ｐゴシック"/>
        <family val="3"/>
      </rPr>
      <t>（ユニット型）</t>
    </r>
  </si>
  <si>
    <t>生活機能向上連携加算（個別機能訓練加算なし）</t>
  </si>
  <si>
    <t>生活機能向上連携加算（個別機能訓練加算あり）</t>
  </si>
  <si>
    <t>認知症専門ケア加算（Ⅰ）　　</t>
  </si>
  <si>
    <t>認知症専門ケア加算（Ⅱ）　</t>
  </si>
  <si>
    <t xml:space="preserve"> 所定単位数の13.7％を加算</t>
  </si>
  <si>
    <t xml:space="preserve"> 所定単位数の10.0％を加算</t>
  </si>
  <si>
    <t xml:space="preserve"> 所定単位数の5.5％を加算</t>
  </si>
  <si>
    <t xml:space="preserve"> 所定単位数の5.5％×0.9を加算</t>
  </si>
  <si>
    <t xml:space="preserve"> 所定単位数の5.5％×0.8を加算</t>
  </si>
  <si>
    <t>介護職員処遇改善加算 Ⅴ</t>
  </si>
  <si>
    <t xml:space="preserve"> 所定単位数の4.3％を加算</t>
  </si>
  <si>
    <t xml:space="preserve"> 所定単位数の2.3％を加算</t>
  </si>
  <si>
    <t xml:space="preserve"> 所定単位数の2.3％×0.9を加算</t>
  </si>
  <si>
    <t xml:space="preserve"> 所定単位数の8.3％を加算</t>
  </si>
  <si>
    <t>所定単位数の6.0％を加算</t>
  </si>
  <si>
    <t xml:space="preserve">  所定単位数の8.2％を加算</t>
  </si>
  <si>
    <t xml:space="preserve">  所定単位数の6.0％を加算</t>
  </si>
  <si>
    <t xml:space="preserve">  所定単位数の3.3％を加算</t>
  </si>
  <si>
    <t>所定単位数の3.3％×0.9を加算</t>
  </si>
  <si>
    <t xml:space="preserve"> 所定単位数の5.8％を加算</t>
  </si>
  <si>
    <t xml:space="preserve"> 所定単位数の4.2％を加算</t>
  </si>
  <si>
    <t xml:space="preserve"> 所定単位数の2.3％×0.9を加算</t>
  </si>
  <si>
    <t xml:space="preserve"> 所定単位数の2.3％×0.8を加算</t>
  </si>
  <si>
    <t>看護体制強化加算（Ⅰ）</t>
  </si>
  <si>
    <t>看護体制強化加算（Ⅱ）</t>
  </si>
  <si>
    <t>複数名訪問看護加算（Ⅰ）（30分未満）</t>
  </si>
  <si>
    <t>複数名訪問看護加算（Ⅰ）（30分以上）</t>
  </si>
  <si>
    <t>複数名訪問看護加算（Ⅱ）（30分未満）</t>
  </si>
  <si>
    <t>複数名訪問看護加算（Ⅱ）（30分以上）</t>
  </si>
  <si>
    <t>（予防）看護師による場合</t>
  </si>
  <si>
    <t>（予防）准看護師による場合</t>
  </si>
  <si>
    <t>30分～
１時間</t>
  </si>
  <si>
    <t>事業所と同一敷地内又は隣接する敷地内に所在する建物に居住する利用者又はこれ以外の同一建物の利用者20人以上にサービスを行う場合</t>
  </si>
  <si>
    <t>事業所と同一敷地内又は隣接する敷地内に所在する建物に居住する利用者50人以上にサービスを行う場合</t>
  </si>
  <si>
    <t>事業所と同一敷地内建物の利用者又はこれ以外の同一建物の利用者20人以上にサービスを行う場合（10％減算）</t>
  </si>
  <si>
    <t>リハビリテーションマネジメント加算（Ⅲ）</t>
  </si>
  <si>
    <t>リハビリテーションマネジメント加算（Ⅳ）</t>
  </si>
  <si>
    <t>リハビリテーションマネジメント加算</t>
  </si>
  <si>
    <t>計画作成に係る診療を行わなかった場合</t>
  </si>
  <si>
    <t>事業所評価加算</t>
  </si>
  <si>
    <t>中山間地域等における小規模事業所加算</t>
  </si>
  <si>
    <t>所定単位数の10％を加算</t>
  </si>
  <si>
    <t>廃止</t>
  </si>
  <si>
    <t>リハビリテーションマネジメント加算（Ⅱ）　
（同意を得た日の属する月から６ヶ月以内）</t>
  </si>
  <si>
    <t>リハビリテーションマネジメント加算（Ⅱ）
（６ヶ月を超えた期間）</t>
  </si>
  <si>
    <t>リハビリテーションマネジメント加算（Ⅲ）
（同意を得た日の属する月から６ヶ月以内）</t>
  </si>
  <si>
    <t>リハビリテーションマネジメント加算（Ⅲ）　
（６ヶ月を超えた期間）</t>
  </si>
  <si>
    <t>リハビリテーションマネジメント加算（Ⅳ）
（同意を得た日の属する月から６ヶ月以内）</t>
  </si>
  <si>
    <t>リハビリテーションマネジメント加算（Ⅳ）　
（６ヶ月を超えた期間）</t>
  </si>
  <si>
    <t>生活行為向上リハビリテーション実施加算（利用開始日の属する月から３月以内）</t>
  </si>
  <si>
    <t>生活行為向上リハビリテーション実施加算（３月を超え、６月以内の場合）</t>
  </si>
  <si>
    <t>栄養スクリーニング加算</t>
  </si>
  <si>
    <t>リハビリテーション提供体制加算
（3時間以上4時間未満）</t>
  </si>
  <si>
    <r>
      <t>リハビリテーション提供体制加算
（4時間以上</t>
    </r>
    <r>
      <rPr>
        <sz val="11"/>
        <color theme="1"/>
        <rFont val="Calibri"/>
        <family val="3"/>
      </rPr>
      <t>5</t>
    </r>
    <r>
      <rPr>
        <sz val="11"/>
        <color indexed="8"/>
        <rFont val="ＭＳ Ｐゴシック"/>
        <family val="3"/>
      </rPr>
      <t>時間未満）</t>
    </r>
  </si>
  <si>
    <r>
      <t>リハビリテーション提供体制加算
（6時間以上</t>
    </r>
    <r>
      <rPr>
        <sz val="11"/>
        <color theme="1"/>
        <rFont val="Calibri"/>
        <family val="3"/>
      </rPr>
      <t>7</t>
    </r>
    <r>
      <rPr>
        <sz val="11"/>
        <color indexed="8"/>
        <rFont val="ＭＳ Ｐゴシック"/>
        <family val="3"/>
      </rPr>
      <t>時間未満）</t>
    </r>
  </si>
  <si>
    <t>リハビリテーション提供体制加算
（7時間以上）</t>
  </si>
  <si>
    <r>
      <t>リハビリテーション提供体制加算
（5時間以上6</t>
    </r>
    <r>
      <rPr>
        <sz val="11"/>
        <color indexed="8"/>
        <rFont val="ＭＳ Ｐゴシック"/>
        <family val="3"/>
      </rPr>
      <t>時間未満）</t>
    </r>
  </si>
  <si>
    <t>（Ⅱ）ユニット型
個室的多床室</t>
  </si>
  <si>
    <t>４級地</t>
  </si>
  <si>
    <t>３級地</t>
  </si>
  <si>
    <t>２級地</t>
  </si>
  <si>
    <t>１級地</t>
  </si>
  <si>
    <t>（Ⅱ）ユニット型
個室的多床室</t>
  </si>
  <si>
    <t>（Ⅱ）ユニット型
個室的多床室</t>
  </si>
  <si>
    <t>保険請求額
【7割】</t>
  </si>
  <si>
    <r>
      <t xml:space="preserve">E： B×0.7
</t>
    </r>
    <r>
      <rPr>
        <sz val="8"/>
        <color indexed="8"/>
        <rFont val="ＭＳ Ｐ明朝"/>
        <family val="1"/>
      </rPr>
      <t>（１円未満切捨）</t>
    </r>
  </si>
  <si>
    <t>B－E</t>
  </si>
  <si>
    <t>利用者
負担額
【3割】</t>
  </si>
  <si>
    <t>B－E</t>
  </si>
  <si>
    <t>B－E</t>
  </si>
  <si>
    <t>B－E</t>
  </si>
  <si>
    <t>B－E</t>
  </si>
  <si>
    <t>介護職員等特定処遇改善加算 Ⅱ</t>
  </si>
  <si>
    <t xml:space="preserve"> 所定単位数の4.2％を加算</t>
  </si>
  <si>
    <t>介護職員等特定処遇改善加算 Ⅰ</t>
  </si>
  <si>
    <t xml:space="preserve"> 所定単位数の6.3％を加算</t>
  </si>
  <si>
    <t xml:space="preserve"> 所定単位数の2.3％×0.8を加算</t>
  </si>
  <si>
    <t xml:space="preserve"> 所定単位数の1.2％を加算</t>
  </si>
  <si>
    <t xml:space="preserve"> 所定単位数の1.0％を加算</t>
  </si>
  <si>
    <t xml:space="preserve"> 所定単位数の1.0％を加算</t>
  </si>
  <si>
    <t xml:space="preserve"> 所定単位数の1.2％を加算</t>
  </si>
  <si>
    <t xml:space="preserve"> 所定単位数の2.7％を加算</t>
  </si>
  <si>
    <t xml:space="preserve"> 所定単位数の1.2％を加算</t>
  </si>
  <si>
    <t xml:space="preserve"> 所定単位数の1.8％を加算</t>
  </si>
  <si>
    <t xml:space="preserve"> 所定単位数の1.5％を加算</t>
  </si>
  <si>
    <t xml:space="preserve"> 所定単位数の2.1％を加算</t>
  </si>
  <si>
    <t xml:space="preserve"> 所定単位数の1.7％を加算</t>
  </si>
  <si>
    <t xml:space="preserve"> 所定単位数の2.0％を加算</t>
  </si>
  <si>
    <r>
      <t>事業所と同一敷地内又は隣接する敷地内に所在する建物に居住する利用者50人以上にサービスを行う場合</t>
    </r>
    <r>
      <rPr>
        <sz val="10"/>
        <color indexed="8"/>
        <rFont val="ＭＳ Ｐゴシック"/>
        <family val="3"/>
      </rPr>
      <t>（15％減算）</t>
    </r>
  </si>
  <si>
    <t xml:space="preserve"> 所定単位数の4.7％を加算</t>
  </si>
  <si>
    <t>９０/１００へ減算</t>
  </si>
  <si>
    <t>身体拘束廃止未実施減算</t>
  </si>
  <si>
    <t>入居継続支援加算</t>
  </si>
  <si>
    <t>若年性認知症入居者受入加算</t>
  </si>
  <si>
    <t>口腔衛生管理体制加算</t>
  </si>
  <si>
    <t>栄養スクリーニング加算</t>
  </si>
  <si>
    <t>退院・退所時連携加算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</si>
</sst>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0_ "/>
  </numFmts>
  <fonts count="180">
    <font>
      <sz val="11"/>
      <color theme="1"/>
      <name val="Calibri"/>
      <family val="3"/>
    </font>
    <font>
      <sz val="11"/>
      <color indexed="8"/>
      <name val="ＭＳ Ｐゴシック"/>
      <family val="3"/>
    </font>
    <font>
      <sz val="6"/>
      <name val="ＭＳ Ｐゴシック"/>
      <family val="3"/>
    </font>
    <font>
      <sz val="14"/>
      <name val="HGS創英角ｺﾞｼｯｸUB"/>
      <family val="3"/>
    </font>
    <font>
      <sz val="10"/>
      <color indexed="8"/>
      <name val="ＭＳ Ｐゴシック"/>
      <family val="3"/>
    </font>
    <font>
      <sz val="9"/>
      <color indexed="8"/>
      <name val="ＭＳ Ｐ明朝"/>
      <family val="1"/>
    </font>
    <font>
      <b/>
      <sz val="12"/>
      <color indexed="10"/>
      <name val="ＭＳ Ｐゴシック"/>
      <family val="3"/>
    </font>
    <font>
      <b/>
      <u val="single"/>
      <sz val="12"/>
      <color indexed="10"/>
      <name val="ＭＳ Ｐゴシック"/>
      <family val="3"/>
    </font>
    <font>
      <sz val="9"/>
      <color indexed="8"/>
      <name val="ＭＳ Ｐゴシック"/>
      <family val="3"/>
    </font>
    <font>
      <sz val="14"/>
      <color indexed="56"/>
      <name val="HGS創英角ｺﾞｼｯｸUB"/>
      <family val="3"/>
    </font>
    <font>
      <u val="single"/>
      <sz val="14"/>
      <color indexed="56"/>
      <name val="HGS創英角ｺﾞｼｯｸUB"/>
      <family val="3"/>
    </font>
    <font>
      <b/>
      <sz val="11"/>
      <color indexed="62"/>
      <name val="ＭＳ Ｐゴシック"/>
      <family val="3"/>
    </font>
    <font>
      <sz val="11"/>
      <color indexed="63"/>
      <name val="メイリオ"/>
      <family val="3"/>
    </font>
    <font>
      <b/>
      <u val="single"/>
      <sz val="11"/>
      <color indexed="36"/>
      <name val="メイリオ"/>
      <family val="3"/>
    </font>
    <font>
      <b/>
      <sz val="8"/>
      <color indexed="62"/>
      <name val="ＭＳ Ｐゴシック"/>
      <family val="3"/>
    </font>
    <font>
      <b/>
      <sz val="11"/>
      <color indexed="62"/>
      <name val="メイリオ"/>
      <family val="3"/>
    </font>
    <font>
      <b/>
      <u val="single"/>
      <sz val="11"/>
      <color indexed="62"/>
      <name val="メイリオ"/>
      <family val="3"/>
    </font>
    <font>
      <sz val="16"/>
      <color indexed="10"/>
      <name val="HGS創英角ｺﾞｼｯｸUB"/>
      <family val="3"/>
    </font>
    <font>
      <u val="single"/>
      <sz val="16"/>
      <color indexed="10"/>
      <name val="HGS創英角ｺﾞｼｯｸUB"/>
      <family val="3"/>
    </font>
    <font>
      <sz val="8"/>
      <color indexed="8"/>
      <name val="ＭＳ Ｐ明朝"/>
      <family val="1"/>
    </font>
    <font>
      <b/>
      <sz val="10"/>
      <color indexed="56"/>
      <name val="ＭＳ Ｐゴシック"/>
      <family val="3"/>
    </font>
    <font>
      <b/>
      <sz val="12"/>
      <color indexed="18"/>
      <name val="ＭＳ Ｐゴシック"/>
      <family val="3"/>
    </font>
    <font>
      <b/>
      <u val="single"/>
      <sz val="12"/>
      <color indexed="18"/>
      <name val="ＭＳ Ｐゴシック"/>
      <family val="3"/>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10"/>
      <name val="ＭＳ Ｐゴシック"/>
      <family val="3"/>
    </font>
    <font>
      <b/>
      <sz val="12"/>
      <color indexed="56"/>
      <name val="ＭＳ Ｐゴシック"/>
      <family val="3"/>
    </font>
    <font>
      <sz val="11"/>
      <color indexed="8"/>
      <name val="ＭＳ Ｐ明朝"/>
      <family val="1"/>
    </font>
    <font>
      <sz val="12"/>
      <color indexed="8"/>
      <name val="ＭＳ Ｐ明朝"/>
      <family val="1"/>
    </font>
    <font>
      <b/>
      <sz val="12"/>
      <name val="ＭＳ Ｐゴシック"/>
      <family val="3"/>
    </font>
    <font>
      <sz val="11"/>
      <color indexed="8"/>
      <name val="ＭＳ 明朝"/>
      <family val="1"/>
    </font>
    <font>
      <sz val="8"/>
      <color indexed="8"/>
      <name val="ＭＳ Ｐゴシック"/>
      <family val="3"/>
    </font>
    <font>
      <sz val="14"/>
      <color indexed="17"/>
      <name val="HGS創英角ｺﾞｼｯｸUB"/>
      <family val="3"/>
    </font>
    <font>
      <sz val="10"/>
      <color indexed="63"/>
      <name val="ＭＳ Ｐ明朝"/>
      <family val="1"/>
    </font>
    <font>
      <b/>
      <sz val="12"/>
      <color indexed="60"/>
      <name val="ＭＳ Ｐゴシック"/>
      <family val="3"/>
    </font>
    <font>
      <sz val="12"/>
      <color indexed="63"/>
      <name val="ＭＳ Ｐゴシック"/>
      <family val="3"/>
    </font>
    <font>
      <sz val="12"/>
      <name val="ＭＳ Ｐゴシック"/>
      <family val="3"/>
    </font>
    <font>
      <sz val="10"/>
      <color indexed="63"/>
      <name val="ＭＳ Ｐゴシック"/>
      <family val="3"/>
    </font>
    <font>
      <b/>
      <sz val="12"/>
      <color indexed="8"/>
      <name val="ＭＳ Ｐゴシック"/>
      <family val="3"/>
    </font>
    <font>
      <sz val="8"/>
      <color indexed="62"/>
      <name val="ＭＳ Ｐゴシック"/>
      <family val="3"/>
    </font>
    <font>
      <sz val="14"/>
      <color indexed="18"/>
      <name val="HGS創英角ｺﾞｼｯｸUB"/>
      <family val="3"/>
    </font>
    <font>
      <sz val="14"/>
      <color indexed="60"/>
      <name val="HGS創英角ｺﾞｼｯｸUB"/>
      <family val="3"/>
    </font>
    <font>
      <sz val="14"/>
      <color indexed="62"/>
      <name val="HGS創英角ｺﾞｼｯｸUB"/>
      <family val="3"/>
    </font>
    <font>
      <sz val="11"/>
      <color indexed="56"/>
      <name val="ＭＳ Ｐゴシック"/>
      <family val="3"/>
    </font>
    <font>
      <b/>
      <sz val="12"/>
      <color indexed="62"/>
      <name val="ＭＳ Ｐゴシック"/>
      <family val="3"/>
    </font>
    <font>
      <b/>
      <sz val="12"/>
      <color indexed="17"/>
      <name val="ＭＳ Ｐゴシック"/>
      <family val="3"/>
    </font>
    <font>
      <sz val="14"/>
      <color indexed="8"/>
      <name val="ＭＳ Ｐゴシック"/>
      <family val="3"/>
    </font>
    <font>
      <sz val="9"/>
      <color indexed="63"/>
      <name val="ＭＳ Ｐゴシック"/>
      <family val="3"/>
    </font>
    <font>
      <sz val="10"/>
      <name val="ＭＳ Ｐゴシック"/>
      <family val="3"/>
    </font>
    <font>
      <sz val="10"/>
      <color indexed="16"/>
      <name val="ＭＳ 明朝"/>
      <family val="1"/>
    </font>
    <font>
      <sz val="6"/>
      <color indexed="62"/>
      <name val="ＭＳ Ｐゴシック"/>
      <family val="3"/>
    </font>
    <font>
      <sz val="16"/>
      <color indexed="56"/>
      <name val="HGS創英角ｺﾞｼｯｸUB"/>
      <family val="3"/>
    </font>
    <font>
      <sz val="8"/>
      <color indexed="18"/>
      <name val="ＭＳ Ｐゴシック"/>
      <family val="3"/>
    </font>
    <font>
      <sz val="8"/>
      <color indexed="60"/>
      <name val="ＭＳ Ｐゴシック"/>
      <family val="3"/>
    </font>
    <font>
      <sz val="14"/>
      <color indexed="16"/>
      <name val="HGS創英角ｺﾞｼｯｸUB"/>
      <family val="3"/>
    </font>
    <font>
      <sz val="10"/>
      <color indexed="8"/>
      <name val="ＭＳ 明朝"/>
      <family val="1"/>
    </font>
    <font>
      <b/>
      <sz val="11"/>
      <color indexed="10"/>
      <name val="ＭＳ Ｐゴシック"/>
      <family val="3"/>
    </font>
    <font>
      <b/>
      <sz val="11"/>
      <color indexed="60"/>
      <name val="ＭＳ Ｐゴシック"/>
      <family val="3"/>
    </font>
    <font>
      <sz val="10.5"/>
      <color indexed="8"/>
      <name val="ＭＳ Ｐゴシック"/>
      <family val="3"/>
    </font>
    <font>
      <sz val="14"/>
      <color indexed="59"/>
      <name val="HGS創英角ｺﾞｼｯｸUB"/>
      <family val="3"/>
    </font>
    <font>
      <i/>
      <sz val="10"/>
      <color indexed="60"/>
      <name val="ＭＳ Ｐ明朝"/>
      <family val="1"/>
    </font>
    <font>
      <i/>
      <sz val="12"/>
      <color indexed="60"/>
      <name val="ＭＳ Ｐ明朝"/>
      <family val="1"/>
    </font>
    <font>
      <sz val="10"/>
      <color indexed="10"/>
      <name val="ＭＳ Ｐ明朝"/>
      <family val="1"/>
    </font>
    <font>
      <sz val="16"/>
      <color indexed="17"/>
      <name val="HGS創英角ｺﾞｼｯｸUB"/>
      <family val="3"/>
    </font>
    <font>
      <sz val="12"/>
      <color indexed="8"/>
      <name val="HG丸ｺﾞｼｯｸM-PRO"/>
      <family val="3"/>
    </font>
    <font>
      <sz val="10"/>
      <color indexed="8"/>
      <name val="ＭＳ Ｐ明朝"/>
      <family val="1"/>
    </font>
    <font>
      <sz val="14"/>
      <color indexed="63"/>
      <name val="HGS創英角ｺﾞｼｯｸUB"/>
      <family val="3"/>
    </font>
    <font>
      <sz val="11"/>
      <color indexed="8"/>
      <name val="HG丸ｺﾞｼｯｸM-PRO"/>
      <family val="3"/>
    </font>
    <font>
      <b/>
      <sz val="12"/>
      <color indexed="59"/>
      <name val="ＭＳ Ｐゴシック"/>
      <family val="3"/>
    </font>
    <font>
      <b/>
      <sz val="12"/>
      <color indexed="63"/>
      <name val="ＭＳ Ｐゴシック"/>
      <family val="3"/>
    </font>
    <font>
      <b/>
      <sz val="14"/>
      <color indexed="56"/>
      <name val="ＭＳ Ｐゴシック"/>
      <family val="3"/>
    </font>
    <font>
      <sz val="14"/>
      <color indexed="8"/>
      <name val="HGS創英角ｺﾞｼｯｸUB"/>
      <family val="3"/>
    </font>
    <font>
      <b/>
      <sz val="14"/>
      <color indexed="8"/>
      <name val="ＭＳ Ｐゴシック"/>
      <family val="3"/>
    </font>
    <font>
      <b/>
      <sz val="12"/>
      <color indexed="28"/>
      <name val="ＭＳ Ｐゴシック"/>
      <family val="3"/>
    </font>
    <font>
      <sz val="9.5"/>
      <color indexed="8"/>
      <name val="ＭＳ Ｐゴシック"/>
      <family val="3"/>
    </font>
    <font>
      <b/>
      <sz val="12"/>
      <color indexed="16"/>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rgb="FFFF0000"/>
      <name val="Calibri"/>
      <family val="3"/>
    </font>
    <font>
      <b/>
      <sz val="12"/>
      <color theme="3" tint="-0.4999699890613556"/>
      <name val="Calibri"/>
      <family val="3"/>
    </font>
    <font>
      <sz val="11"/>
      <color theme="1"/>
      <name val="ＭＳ Ｐ明朝"/>
      <family val="1"/>
    </font>
    <font>
      <b/>
      <sz val="12"/>
      <color rgb="FFFF0000"/>
      <name val="Calibri"/>
      <family val="3"/>
    </font>
    <font>
      <sz val="12"/>
      <color theme="1"/>
      <name val="ＭＳ Ｐ明朝"/>
      <family val="1"/>
    </font>
    <font>
      <b/>
      <sz val="12"/>
      <name val="Calibri"/>
      <family val="3"/>
    </font>
    <font>
      <sz val="11"/>
      <color theme="1"/>
      <name val="ＭＳ 明朝"/>
      <family val="1"/>
    </font>
    <font>
      <sz val="8"/>
      <color theme="1"/>
      <name val="Calibri"/>
      <family val="3"/>
    </font>
    <font>
      <b/>
      <sz val="12"/>
      <color theme="3" tint="-0.24997000396251678"/>
      <name val="Calibri"/>
      <family val="3"/>
    </font>
    <font>
      <b/>
      <sz val="12"/>
      <color theme="3"/>
      <name val="Calibri"/>
      <family val="3"/>
    </font>
    <font>
      <sz val="14"/>
      <color theme="6" tint="-0.4999699890613556"/>
      <name val="HGS創英角ｺﾞｼｯｸUB"/>
      <family val="3"/>
    </font>
    <font>
      <sz val="11"/>
      <color rgb="FFC00000"/>
      <name val="Calibri"/>
      <family val="3"/>
    </font>
    <font>
      <sz val="10"/>
      <color theme="1" tint="0.34999001026153564"/>
      <name val="ＭＳ Ｐ明朝"/>
      <family val="1"/>
    </font>
    <font>
      <sz val="10"/>
      <color theme="1"/>
      <name val="Calibri"/>
      <family val="3"/>
    </font>
    <font>
      <b/>
      <sz val="12"/>
      <color rgb="FFC00000"/>
      <name val="Calibri"/>
      <family val="3"/>
    </font>
    <font>
      <sz val="12"/>
      <color theme="1" tint="0.34999001026153564"/>
      <name val="Calibri"/>
      <family val="3"/>
    </font>
    <font>
      <sz val="12"/>
      <name val="Calibri"/>
      <family val="3"/>
    </font>
    <font>
      <sz val="10"/>
      <color theme="1" tint="0.34999001026153564"/>
      <name val="Calibri"/>
      <family val="3"/>
    </font>
    <font>
      <b/>
      <sz val="12"/>
      <color theme="1"/>
      <name val="Calibri"/>
      <family val="3"/>
    </font>
    <font>
      <sz val="8"/>
      <color theme="3" tint="0.39998000860214233"/>
      <name val="Calibri"/>
      <family val="3"/>
    </font>
    <font>
      <sz val="14"/>
      <color theme="3" tint="-0.4999699890613556"/>
      <name val="HGS創英角ｺﾞｼｯｸUB"/>
      <family val="3"/>
    </font>
    <font>
      <sz val="14"/>
      <color theme="3" tint="-0.24997000396251678"/>
      <name val="HGS創英角ｺﾞｼｯｸUB"/>
      <family val="3"/>
    </font>
    <font>
      <b/>
      <sz val="11"/>
      <color theme="3" tint="0.39998000860214233"/>
      <name val="Calibri"/>
      <family val="3"/>
    </font>
    <font>
      <sz val="14"/>
      <color rgb="FFC00000"/>
      <name val="HGS創英角ｺﾞｼｯｸUB"/>
      <family val="3"/>
    </font>
    <font>
      <b/>
      <sz val="12"/>
      <color theme="5" tint="-0.24997000396251678"/>
      <name val="Calibri"/>
      <family val="3"/>
    </font>
    <font>
      <sz val="14"/>
      <color theme="3" tint="0.39998000860214233"/>
      <name val="HGS創英角ｺﾞｼｯｸUB"/>
      <family val="3"/>
    </font>
    <font>
      <sz val="11"/>
      <color theme="3" tint="-0.4999699890613556"/>
      <name val="Calibri"/>
      <family val="3"/>
    </font>
    <font>
      <b/>
      <sz val="12"/>
      <color theme="3" tint="0.39998000860214233"/>
      <name val="Calibri"/>
      <family val="3"/>
    </font>
    <font>
      <b/>
      <sz val="12"/>
      <color theme="6" tint="-0.4999699890613556"/>
      <name val="Calibri"/>
      <family val="3"/>
    </font>
    <font>
      <sz val="14"/>
      <color theme="1"/>
      <name val="Calibri"/>
      <family val="3"/>
    </font>
    <font>
      <sz val="9"/>
      <color theme="1" tint="0.34999001026153564"/>
      <name val="Calibri"/>
      <family val="3"/>
    </font>
    <font>
      <sz val="10"/>
      <name val="Calibri"/>
      <family val="3"/>
    </font>
    <font>
      <sz val="10"/>
      <color theme="5" tint="-0.4999699890613556"/>
      <name val="ＭＳ 明朝"/>
      <family val="1"/>
    </font>
    <font>
      <sz val="6"/>
      <color theme="3" tint="0.39998000860214233"/>
      <name val="Calibri"/>
      <family val="3"/>
    </font>
    <font>
      <sz val="16"/>
      <color theme="3" tint="-0.4999699890613556"/>
      <name val="HGS創英角ｺﾞｼｯｸUB"/>
      <family val="3"/>
    </font>
    <font>
      <sz val="8"/>
      <color theme="3" tint="-0.24997000396251678"/>
      <name val="Calibri"/>
      <family val="3"/>
    </font>
    <font>
      <sz val="8"/>
      <color rgb="FFC00000"/>
      <name val="Calibri"/>
      <family val="3"/>
    </font>
    <font>
      <sz val="14"/>
      <color theme="5" tint="-0.4999699890613556"/>
      <name val="HGS創英角ｺﾞｼｯｸUB"/>
      <family val="3"/>
    </font>
    <font>
      <b/>
      <sz val="11"/>
      <color theme="1" tint="0.24998000264167786"/>
      <name val="Calibri"/>
      <family val="3"/>
    </font>
    <font>
      <sz val="10"/>
      <color theme="1"/>
      <name val="ＭＳ 明朝"/>
      <family val="1"/>
    </font>
    <font>
      <b/>
      <sz val="11"/>
      <color rgb="FFFF0000"/>
      <name val="Calibri"/>
      <family val="3"/>
    </font>
    <font>
      <b/>
      <sz val="11"/>
      <color rgb="FFC00000"/>
      <name val="Calibri"/>
      <family val="3"/>
    </font>
    <font>
      <sz val="10.5"/>
      <color theme="1"/>
      <name val="Calibri"/>
      <family val="3"/>
    </font>
    <font>
      <b/>
      <sz val="12"/>
      <color rgb="FF002060"/>
      <name val="Calibri"/>
      <family val="3"/>
    </font>
    <font>
      <sz val="14"/>
      <color rgb="FF422100"/>
      <name val="HGS創英角ｺﾞｼｯｸUB"/>
      <family val="3"/>
    </font>
    <font>
      <b/>
      <sz val="11"/>
      <color rgb="FF002060"/>
      <name val="Calibri"/>
      <family val="3"/>
    </font>
    <font>
      <sz val="9"/>
      <color theme="1"/>
      <name val="Calibri"/>
      <family val="3"/>
    </font>
    <font>
      <sz val="14"/>
      <color rgb="FF006600"/>
      <name val="HGS創英角ｺﾞｼｯｸUB"/>
      <family val="3"/>
    </font>
    <font>
      <sz val="14"/>
      <color rgb="FF800000"/>
      <name val="HGS創英角ｺﾞｼｯｸUB"/>
      <family val="3"/>
    </font>
    <font>
      <i/>
      <sz val="10"/>
      <color rgb="FF5D3217"/>
      <name val="ＭＳ Ｐ明朝"/>
      <family val="1"/>
    </font>
    <font>
      <i/>
      <sz val="12"/>
      <color rgb="FF5D3217"/>
      <name val="ＭＳ Ｐ明朝"/>
      <family val="1"/>
    </font>
    <font>
      <sz val="8"/>
      <color theme="4"/>
      <name val="Calibri"/>
      <family val="3"/>
    </font>
    <font>
      <sz val="11"/>
      <color theme="1" tint="0.24998000264167786"/>
      <name val="メイリオ"/>
      <family val="3"/>
    </font>
    <font>
      <sz val="12"/>
      <color theme="1"/>
      <name val="HG丸ｺﾞｼｯｸM-PRO"/>
      <family val="3"/>
    </font>
    <font>
      <sz val="10"/>
      <color rgb="FFFF0000"/>
      <name val="ＭＳ Ｐ明朝"/>
      <family val="1"/>
    </font>
    <font>
      <sz val="16"/>
      <color theme="6" tint="-0.4999699890613556"/>
      <name val="HGS創英角ｺﾞｼｯｸUB"/>
      <family val="3"/>
    </font>
    <font>
      <sz val="14"/>
      <color theme="1" tint="0.24998000264167786"/>
      <name val="HGS創英角ｺﾞｼｯｸUB"/>
      <family val="3"/>
    </font>
    <font>
      <sz val="10"/>
      <color theme="1"/>
      <name val="ＭＳ Ｐ明朝"/>
      <family val="1"/>
    </font>
    <font>
      <sz val="8"/>
      <color theme="1"/>
      <name val="ＭＳ Ｐ明朝"/>
      <family val="1"/>
    </font>
    <font>
      <sz val="11"/>
      <color theme="1"/>
      <name val="HG丸ｺﾞｼｯｸM-PRO"/>
      <family val="3"/>
    </font>
    <font>
      <b/>
      <sz val="12"/>
      <color rgb="FF422100"/>
      <name val="Calibri"/>
      <family val="3"/>
    </font>
    <font>
      <sz val="9"/>
      <color theme="1"/>
      <name val="ＭＳ Ｐ明朝"/>
      <family val="1"/>
    </font>
    <font>
      <b/>
      <sz val="12"/>
      <color theme="1" tint="0.34999001026153564"/>
      <name val="Calibri"/>
      <family val="3"/>
    </font>
    <font>
      <b/>
      <sz val="14"/>
      <color theme="3" tint="-0.4999699890613556"/>
      <name val="Calibri"/>
      <family val="3"/>
    </font>
    <font>
      <sz val="14"/>
      <color theme="1"/>
      <name val="HGS創英角ｺﾞｼｯｸUB"/>
      <family val="3"/>
    </font>
    <font>
      <b/>
      <sz val="14"/>
      <color theme="1"/>
      <name val="Calibri"/>
      <family val="3"/>
    </font>
    <font>
      <sz val="9.5"/>
      <color theme="1"/>
      <name val="Calibri"/>
      <family val="3"/>
    </font>
    <font>
      <b/>
      <sz val="12"/>
      <color theme="5" tint="-0.4999699890613556"/>
      <name val="Calibri"/>
      <family val="3"/>
    </font>
    <font>
      <b/>
      <sz val="12"/>
      <color theme="7" tint="-0.4999699890613556"/>
      <name val="Calibri"/>
      <family val="3"/>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rgb="FFECF3F4"/>
        <bgColor indexed="64"/>
      </patternFill>
    </fill>
    <fill>
      <patternFill patternType="solid">
        <fgColor rgb="FFF6F0F0"/>
        <bgColor indexed="64"/>
      </patternFill>
    </fill>
    <fill>
      <patternFill patternType="solid">
        <fgColor rgb="FFEEF6EE"/>
        <bgColor indexed="64"/>
      </patternFill>
    </fill>
    <fill>
      <patternFill patternType="solid">
        <fgColor rgb="FFF1F9F8"/>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style="thin"/>
    </border>
    <border>
      <left style="thin"/>
      <right style="thin"/>
      <top style="thin"/>
      <bottom style="hair">
        <color theme="1" tint="0.49998000264167786"/>
      </bottom>
    </border>
    <border>
      <left style="thin"/>
      <right style="thin"/>
      <top style="hair">
        <color theme="1" tint="0.49998000264167786"/>
      </top>
      <bottom style="thin"/>
    </border>
    <border>
      <left style="thin"/>
      <right style="thin"/>
      <top style="hair">
        <color theme="1" tint="0.49998000264167786"/>
      </top>
      <bottom style="hair">
        <color theme="1" tint="0.49998000264167786"/>
      </bottom>
    </border>
    <border>
      <left style="thin"/>
      <right style="thin"/>
      <top style="hair"/>
      <bottom style="hair"/>
    </border>
    <border>
      <left style="thin"/>
      <right style="thin"/>
      <top style="thin"/>
      <bottom style="dotted">
        <color theme="1" tint="0.49998000264167786"/>
      </bottom>
    </border>
    <border>
      <left style="thin"/>
      <right style="thin"/>
      <top style="dotted">
        <color theme="1" tint="0.49998000264167786"/>
      </top>
      <bottom style="dotted">
        <color theme="1" tint="0.49998000264167786"/>
      </bottom>
    </border>
    <border>
      <left style="thin"/>
      <right style="thin"/>
      <top style="dotted">
        <color theme="1" tint="0.49998000264167786"/>
      </top>
      <bottom style="thin"/>
    </border>
    <border>
      <left>
        <color indexed="63"/>
      </left>
      <right>
        <color indexed="63"/>
      </right>
      <top style="thin"/>
      <bottom>
        <color indexed="63"/>
      </bottom>
    </border>
    <border>
      <left style="thin"/>
      <right style="thin"/>
      <top>
        <color indexed="63"/>
      </top>
      <bottom style="hair"/>
    </border>
    <border>
      <left style="thin"/>
      <right style="thin"/>
      <top>
        <color indexed="63"/>
      </top>
      <bottom style="thin"/>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color indexed="63"/>
      </left>
      <right style="thin"/>
      <top style="thin"/>
      <bottom style="hair"/>
    </border>
    <border>
      <left style="medium">
        <color theme="2" tint="-0.7499499917030334"/>
      </left>
      <right style="medium">
        <color theme="2" tint="-0.7499499917030334"/>
      </right>
      <top style="medium">
        <color theme="2" tint="-0.7499499917030334"/>
      </top>
      <bottom style="medium">
        <color theme="2" tint="-0.7499499917030334"/>
      </bottom>
    </border>
    <border>
      <left style="thin"/>
      <right style="thin"/>
      <top style="hair"/>
      <bottom>
        <color indexed="63"/>
      </bottom>
    </border>
    <border>
      <left>
        <color indexed="63"/>
      </left>
      <right>
        <color indexed="63"/>
      </right>
      <top style="thin"/>
      <bottom style="thin"/>
    </border>
    <border>
      <left style="thin"/>
      <right style="thin"/>
      <top style="thin"/>
      <bottom>
        <color indexed="63"/>
      </bottom>
    </border>
    <border>
      <left style="hair"/>
      <right style="hair"/>
      <top style="thin"/>
      <bottom style="thin"/>
    </border>
    <border>
      <left style="hair"/>
      <right style="thin"/>
      <top style="thin"/>
      <bottom style="thin"/>
    </border>
    <border>
      <left style="thin"/>
      <right style="thin"/>
      <top style="hair">
        <color theme="1" tint="0.49998000264167786"/>
      </top>
      <bottom>
        <color indexed="63"/>
      </bottom>
    </border>
    <border>
      <left style="thin"/>
      <right>
        <color indexed="63"/>
      </right>
      <top style="hair"/>
      <bottom style="hair"/>
    </border>
    <border>
      <left style="thin"/>
      <right>
        <color indexed="63"/>
      </right>
      <top style="hair"/>
      <bottom style="thin"/>
    </border>
    <border>
      <left style="thin"/>
      <right style="thin"/>
      <top>
        <color indexed="63"/>
      </top>
      <bottom>
        <color indexed="63"/>
      </bottom>
    </border>
    <border>
      <left style="thin"/>
      <right style="thin"/>
      <top style="hair">
        <color theme="1" tint="0.49998000264167786"/>
      </top>
      <bottom style="hair"/>
    </border>
    <border>
      <left style="thin"/>
      <right>
        <color indexed="63"/>
      </right>
      <top style="thin"/>
      <bottom style="hair"/>
    </border>
    <border>
      <left>
        <color indexed="63"/>
      </left>
      <right style="hair"/>
      <top style="thin"/>
      <bottom>
        <color indexed="63"/>
      </bottom>
    </border>
    <border>
      <left style="hair"/>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thin"/>
      <right>
        <color indexed="63"/>
      </right>
      <top style="hair">
        <color theme="1" tint="0.49998000264167786"/>
      </top>
      <bottom>
        <color indexed="63"/>
      </bottom>
    </border>
    <border>
      <left>
        <color indexed="63"/>
      </left>
      <right style="thin"/>
      <top style="hair">
        <color theme="1" tint="0.49998000264167786"/>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style="hair">
        <color theme="1" tint="0.49998000264167786"/>
      </bottom>
    </border>
    <border>
      <left>
        <color indexed="63"/>
      </left>
      <right style="thin"/>
      <top style="thin"/>
      <bottom style="hair">
        <color theme="1" tint="0.49998000264167786"/>
      </bottom>
    </border>
    <border>
      <left style="thin"/>
      <right>
        <color indexed="63"/>
      </right>
      <top style="hair">
        <color theme="1" tint="0.49998000264167786"/>
      </top>
      <bottom style="hair">
        <color theme="1" tint="0.49998000264167786"/>
      </bottom>
    </border>
    <border>
      <left>
        <color indexed="63"/>
      </left>
      <right style="thin"/>
      <top style="hair">
        <color theme="1" tint="0.49998000264167786"/>
      </top>
      <bottom style="hair">
        <color theme="1" tint="0.49998000264167786"/>
      </bottom>
    </border>
    <border>
      <left style="thin"/>
      <right>
        <color indexed="63"/>
      </right>
      <top style="hair">
        <color theme="1" tint="0.49998000264167786"/>
      </top>
      <bottom style="thin"/>
    </border>
    <border>
      <left>
        <color indexed="63"/>
      </left>
      <right style="thin"/>
      <top style="hair">
        <color theme="1" tint="0.49998000264167786"/>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hair"/>
      <bottom style="hair"/>
    </border>
    <border>
      <left>
        <color indexed="63"/>
      </left>
      <right>
        <color indexed="63"/>
      </right>
      <top style="thin"/>
      <bottom style="hair"/>
    </border>
    <border>
      <left>
        <color indexed="63"/>
      </left>
      <right>
        <color indexed="63"/>
      </right>
      <top style="hair"/>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color theme="1" tint="0.49998000264167786"/>
      </top>
      <bottom style="dotted">
        <color theme="1" tint="0.49998000264167786"/>
      </bottom>
    </border>
    <border>
      <left>
        <color indexed="63"/>
      </left>
      <right>
        <color indexed="63"/>
      </right>
      <top style="dotted">
        <color theme="1" tint="0.49998000264167786"/>
      </top>
      <bottom style="dotted">
        <color theme="1" tint="0.49998000264167786"/>
      </bottom>
    </border>
    <border>
      <left>
        <color indexed="63"/>
      </left>
      <right style="thin"/>
      <top style="dotted">
        <color theme="1" tint="0.49998000264167786"/>
      </top>
      <bottom style="dotted">
        <color theme="1" tint="0.49998000264167786"/>
      </bottom>
    </border>
    <border>
      <left style="thin"/>
      <right>
        <color indexed="63"/>
      </right>
      <top style="thin"/>
      <bottom style="dotted">
        <color theme="0" tint="-0.4999699890613556"/>
      </bottom>
    </border>
    <border>
      <left>
        <color indexed="63"/>
      </left>
      <right>
        <color indexed="63"/>
      </right>
      <top style="thin"/>
      <bottom style="dotted">
        <color theme="0" tint="-0.4999699890613556"/>
      </bottom>
    </border>
    <border>
      <left>
        <color indexed="63"/>
      </left>
      <right style="thin"/>
      <top style="thin"/>
      <bottom style="dotted">
        <color theme="0" tint="-0.4999699890613556"/>
      </bottom>
    </border>
    <border>
      <left style="thin"/>
      <right>
        <color indexed="63"/>
      </right>
      <top style="dotted">
        <color theme="0" tint="-0.4999699890613556"/>
      </top>
      <bottom style="thin"/>
    </border>
    <border>
      <left>
        <color indexed="63"/>
      </left>
      <right>
        <color indexed="63"/>
      </right>
      <top style="dotted">
        <color theme="0" tint="-0.4999699890613556"/>
      </top>
      <bottom style="thin"/>
    </border>
    <border>
      <left>
        <color indexed="63"/>
      </left>
      <right style="thin"/>
      <top style="dotted">
        <color theme="0" tint="-0.4999699890613556"/>
      </top>
      <bottom style="thin"/>
    </border>
    <border>
      <left style="thin"/>
      <right>
        <color indexed="63"/>
      </right>
      <top style="dotted">
        <color theme="0" tint="-0.4999699890613556"/>
      </top>
      <bottom style="dotted">
        <color theme="0" tint="-0.4999699890613556"/>
      </bottom>
    </border>
    <border>
      <left>
        <color indexed="63"/>
      </left>
      <right>
        <color indexed="63"/>
      </right>
      <top style="dotted">
        <color theme="0" tint="-0.4999699890613556"/>
      </top>
      <bottom style="dotted">
        <color theme="0" tint="-0.4999699890613556"/>
      </bottom>
    </border>
    <border>
      <left>
        <color indexed="63"/>
      </left>
      <right style="thin"/>
      <top style="dotted">
        <color theme="0" tint="-0.4999699890613556"/>
      </top>
      <bottom style="dotted">
        <color theme="0" tint="-0.4999699890613556"/>
      </bottom>
    </border>
    <border>
      <left style="thin"/>
      <right>
        <color indexed="63"/>
      </right>
      <top style="thin"/>
      <bottom style="dotted">
        <color theme="1" tint="0.49998000264167786"/>
      </bottom>
    </border>
    <border>
      <left>
        <color indexed="63"/>
      </left>
      <right>
        <color indexed="63"/>
      </right>
      <top style="thin"/>
      <bottom style="dotted">
        <color theme="1" tint="0.49998000264167786"/>
      </bottom>
    </border>
    <border>
      <left>
        <color indexed="63"/>
      </left>
      <right style="thin"/>
      <top style="thin"/>
      <bottom style="dotted">
        <color theme="1" tint="0.49998000264167786"/>
      </bottom>
    </border>
    <border>
      <left style="thin"/>
      <right>
        <color indexed="63"/>
      </right>
      <top style="dotted">
        <color theme="1" tint="0.49998000264167786"/>
      </top>
      <bottom style="thin"/>
    </border>
    <border>
      <left>
        <color indexed="63"/>
      </left>
      <right>
        <color indexed="63"/>
      </right>
      <top style="dotted">
        <color theme="1" tint="0.49998000264167786"/>
      </top>
      <bottom style="thin"/>
    </border>
    <border>
      <left>
        <color indexed="63"/>
      </left>
      <right style="thin"/>
      <top style="dotted">
        <color theme="1" tint="0.49998000264167786"/>
      </top>
      <bottom style="thin"/>
    </border>
    <border>
      <left style="thin"/>
      <right style="hair"/>
      <top style="thin"/>
      <bottom style="thin"/>
    </border>
    <border>
      <left style="thin"/>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color theme="1" tint="0.49998000264167786"/>
      </right>
      <top style="thin"/>
      <bottom>
        <color indexed="63"/>
      </bottom>
    </border>
    <border>
      <left style="thin"/>
      <right style="hair">
        <color theme="1" tint="0.49998000264167786"/>
      </right>
      <top>
        <color indexed="63"/>
      </top>
      <bottom>
        <color indexed="63"/>
      </bottom>
    </border>
    <border>
      <left style="thin"/>
      <right style="hair">
        <color theme="1" tint="0.49998000264167786"/>
      </right>
      <top>
        <color indexed="63"/>
      </top>
      <bottom style="thin"/>
    </border>
    <border>
      <left style="thin"/>
      <right style="thin"/>
      <top style="dotted">
        <color theme="0" tint="-0.4999699890613556"/>
      </top>
      <bottom style="thin"/>
    </border>
    <border>
      <left style="thin"/>
      <right style="thin"/>
      <top style="dotted">
        <color theme="0" tint="-0.4999699890613556"/>
      </top>
      <bottom style="dotted">
        <color theme="0" tint="-0.4999699890613556"/>
      </bottom>
    </border>
    <border>
      <left style="thin"/>
      <right style="thin"/>
      <top style="thin"/>
      <bottom style="dotted">
        <color theme="0" tint="-0.4999699890613556"/>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0" borderId="0" applyNumberFormat="0" applyFill="0" applyBorder="0" applyAlignment="0" applyProtection="0"/>
    <xf numFmtId="0" fontId="95" fillId="26" borderId="1" applyNumberFormat="0" applyAlignment="0" applyProtection="0"/>
    <xf numFmtId="0" fontId="9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97" fillId="0" borderId="3" applyNumberFormat="0" applyFill="0" applyAlignment="0" applyProtection="0"/>
    <xf numFmtId="0" fontId="98" fillId="29" borderId="0" applyNumberFormat="0" applyBorder="0" applyAlignment="0" applyProtection="0"/>
    <xf numFmtId="0" fontId="99" fillId="30" borderId="4" applyNumberFormat="0" applyAlignment="0" applyProtection="0"/>
    <xf numFmtId="0" fontId="10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1" fillId="0" borderId="5" applyNumberFormat="0" applyFill="0" applyAlignment="0" applyProtection="0"/>
    <xf numFmtId="0" fontId="102" fillId="0" borderId="6" applyNumberFormat="0" applyFill="0" applyAlignment="0" applyProtection="0"/>
    <xf numFmtId="0" fontId="103" fillId="0" borderId="7" applyNumberFormat="0" applyFill="0" applyAlignment="0" applyProtection="0"/>
    <xf numFmtId="0" fontId="103" fillId="0" borderId="0" applyNumberFormat="0" applyFill="0" applyBorder="0" applyAlignment="0" applyProtection="0"/>
    <xf numFmtId="0" fontId="104" fillId="0" borderId="8" applyNumberFormat="0" applyFill="0" applyAlignment="0" applyProtection="0"/>
    <xf numFmtId="0" fontId="105" fillId="30" borderId="9" applyNumberFormat="0" applyAlignment="0" applyProtection="0"/>
    <xf numFmtId="0" fontId="10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7" fillId="31" borderId="4" applyNumberFormat="0" applyAlignment="0" applyProtection="0"/>
    <xf numFmtId="0" fontId="108" fillId="32" borderId="0" applyNumberFormat="0" applyBorder="0" applyAlignment="0" applyProtection="0"/>
  </cellStyleXfs>
  <cellXfs count="678">
    <xf numFmtId="0" fontId="0" fillId="0" borderId="0" xfId="0" applyFont="1" applyAlignment="1">
      <alignment vertical="center"/>
    </xf>
    <xf numFmtId="38" fontId="109" fillId="0" borderId="0" xfId="48" applyFont="1" applyFill="1" applyAlignment="1">
      <alignment vertical="center"/>
    </xf>
    <xf numFmtId="40" fontId="109" fillId="0" borderId="0" xfId="48" applyNumberFormat="1" applyFont="1" applyFill="1" applyBorder="1" applyAlignment="1">
      <alignment horizontal="center" vertical="center"/>
    </xf>
    <xf numFmtId="38" fontId="109" fillId="0" borderId="0" xfId="48" applyFont="1" applyFill="1" applyAlignment="1">
      <alignment horizontal="center" vertical="center"/>
    </xf>
    <xf numFmtId="38" fontId="109" fillId="0" borderId="0" xfId="48" applyFont="1" applyFill="1" applyAlignment="1">
      <alignment vertical="center" shrinkToFit="1"/>
    </xf>
    <xf numFmtId="38" fontId="109" fillId="0" borderId="0" xfId="48" applyFont="1" applyFill="1" applyAlignment="1">
      <alignment horizontal="center" vertical="center" wrapText="1"/>
    </xf>
    <xf numFmtId="38" fontId="109" fillId="0" borderId="0" xfId="48" applyFont="1" applyFill="1" applyAlignment="1">
      <alignment vertical="center"/>
    </xf>
    <xf numFmtId="40" fontId="110" fillId="0" borderId="0" xfId="48" applyNumberFormat="1" applyFont="1" applyFill="1" applyBorder="1" applyAlignment="1">
      <alignment horizontal="center" vertical="center"/>
    </xf>
    <xf numFmtId="40" fontId="111" fillId="0" borderId="0" xfId="48" applyNumberFormat="1" applyFont="1" applyFill="1" applyBorder="1" applyAlignment="1">
      <alignment horizontal="left"/>
    </xf>
    <xf numFmtId="38" fontId="109" fillId="0" borderId="0" xfId="48" applyFont="1" applyFill="1" applyAlignment="1">
      <alignment/>
    </xf>
    <xf numFmtId="38" fontId="112" fillId="0" borderId="0" xfId="48" applyFont="1" applyFill="1" applyAlignment="1">
      <alignment horizontal="center" vertical="center"/>
    </xf>
    <xf numFmtId="38" fontId="112" fillId="0" borderId="0" xfId="48" applyFont="1" applyFill="1" applyAlignment="1">
      <alignment horizontal="center" vertical="center" wrapText="1"/>
    </xf>
    <xf numFmtId="40" fontId="113" fillId="0" borderId="10" xfId="48" applyNumberFormat="1" applyFont="1" applyFill="1" applyBorder="1" applyAlignment="1">
      <alignment horizontal="center" vertical="center"/>
    </xf>
    <xf numFmtId="40" fontId="114" fillId="0" borderId="0" xfId="48" applyNumberFormat="1" applyFont="1" applyFill="1" applyBorder="1" applyAlignment="1">
      <alignment horizontal="center" vertical="center"/>
    </xf>
    <xf numFmtId="38" fontId="114" fillId="0" borderId="0" xfId="48" applyFont="1" applyFill="1" applyAlignment="1">
      <alignment horizontal="center" vertical="center" wrapText="1"/>
    </xf>
    <xf numFmtId="38" fontId="114" fillId="0" borderId="0" xfId="48" applyFont="1" applyFill="1" applyAlignment="1">
      <alignment horizontal="center"/>
    </xf>
    <xf numFmtId="40" fontId="115" fillId="0" borderId="10" xfId="48" applyNumberFormat="1" applyFont="1" applyFill="1" applyBorder="1" applyAlignment="1">
      <alignment horizontal="center" vertical="center"/>
    </xf>
    <xf numFmtId="0" fontId="0" fillId="33" borderId="0" xfId="0" applyFill="1" applyAlignment="1">
      <alignment vertical="center"/>
    </xf>
    <xf numFmtId="0" fontId="116" fillId="33" borderId="0" xfId="0" applyFont="1" applyFill="1" applyAlignment="1">
      <alignment horizontal="right" vertical="center"/>
    </xf>
    <xf numFmtId="0" fontId="0" fillId="33" borderId="10" xfId="0" applyFill="1" applyBorder="1" applyAlignment="1">
      <alignment horizontal="center" vertical="center"/>
    </xf>
    <xf numFmtId="0" fontId="117" fillId="33" borderId="10" xfId="0" applyFont="1" applyFill="1" applyBorder="1" applyAlignment="1">
      <alignment horizontal="center" vertical="center"/>
    </xf>
    <xf numFmtId="0" fontId="0" fillId="33" borderId="10" xfId="0" applyFill="1" applyBorder="1" applyAlignment="1">
      <alignment vertical="center"/>
    </xf>
    <xf numFmtId="38" fontId="118" fillId="0" borderId="0" xfId="48" applyFont="1" applyFill="1" applyAlignment="1">
      <alignment/>
    </xf>
    <xf numFmtId="40" fontId="119" fillId="0" borderId="10" xfId="48" applyNumberFormat="1" applyFont="1" applyFill="1" applyBorder="1" applyAlignment="1">
      <alignment horizontal="center" vertical="center"/>
    </xf>
    <xf numFmtId="38" fontId="120" fillId="34" borderId="0" xfId="48" applyFont="1" applyFill="1" applyAlignment="1">
      <alignment vertical="center"/>
    </xf>
    <xf numFmtId="38" fontId="109" fillId="34" borderId="0" xfId="48" applyFont="1" applyFill="1" applyAlignment="1">
      <alignment vertical="center"/>
    </xf>
    <xf numFmtId="38" fontId="109" fillId="34" borderId="0" xfId="48" applyFont="1" applyFill="1" applyAlignment="1">
      <alignment vertical="center" shrinkToFit="1"/>
    </xf>
    <xf numFmtId="0" fontId="0" fillId="34" borderId="0" xfId="0" applyFill="1" applyAlignment="1">
      <alignment vertical="center"/>
    </xf>
    <xf numFmtId="38" fontId="114" fillId="34" borderId="0" xfId="48" applyFont="1" applyFill="1" applyAlignment="1">
      <alignment horizontal="center" vertical="center"/>
    </xf>
    <xf numFmtId="0" fontId="112" fillId="34" borderId="0" xfId="0" applyFont="1" applyFill="1" applyAlignment="1">
      <alignment vertical="center"/>
    </xf>
    <xf numFmtId="38" fontId="109" fillId="34" borderId="0" xfId="48" applyFont="1" applyFill="1" applyAlignment="1">
      <alignment horizontal="center" vertical="center"/>
    </xf>
    <xf numFmtId="38" fontId="121" fillId="34" borderId="0" xfId="48" applyFont="1" applyFill="1" applyAlignment="1">
      <alignment vertical="center"/>
    </xf>
    <xf numFmtId="0" fontId="0" fillId="34" borderId="0" xfId="0" applyFill="1" applyAlignment="1">
      <alignment vertical="center" shrinkToFit="1"/>
    </xf>
    <xf numFmtId="38" fontId="109" fillId="0" borderId="0" xfId="48" applyFont="1" applyFill="1" applyAlignment="1">
      <alignment horizontal="right" vertical="center"/>
    </xf>
    <xf numFmtId="38" fontId="114" fillId="0" borderId="0" xfId="48" applyFont="1" applyFill="1" applyAlignment="1">
      <alignment vertical="center"/>
    </xf>
    <xf numFmtId="38" fontId="114" fillId="0" borderId="0" xfId="48" applyFont="1" applyFill="1" applyAlignment="1">
      <alignment vertical="center" shrinkToFit="1"/>
    </xf>
    <xf numFmtId="38" fontId="109" fillId="0" borderId="11" xfId="48" applyFont="1" applyFill="1" applyBorder="1" applyAlignment="1">
      <alignment vertical="center" shrinkToFit="1"/>
    </xf>
    <xf numFmtId="38" fontId="122" fillId="0" borderId="11" xfId="48" applyFont="1" applyFill="1" applyBorder="1" applyAlignment="1">
      <alignment vertical="center"/>
    </xf>
    <xf numFmtId="38" fontId="109" fillId="0" borderId="11" xfId="48" applyFont="1" applyFill="1" applyBorder="1" applyAlignment="1">
      <alignment vertical="center"/>
    </xf>
    <xf numFmtId="38" fontId="109" fillId="0" borderId="12" xfId="48" applyFont="1" applyFill="1" applyBorder="1" applyAlignment="1">
      <alignment vertical="center" shrinkToFit="1"/>
    </xf>
    <xf numFmtId="38" fontId="122" fillId="0" borderId="12" xfId="48" applyFont="1" applyFill="1" applyBorder="1" applyAlignment="1">
      <alignment vertical="center"/>
    </xf>
    <xf numFmtId="38" fontId="109" fillId="0" borderId="12" xfId="48" applyFont="1" applyFill="1" applyBorder="1" applyAlignment="1">
      <alignment vertical="center"/>
    </xf>
    <xf numFmtId="0" fontId="0" fillId="0" borderId="0" xfId="0" applyFill="1" applyAlignment="1">
      <alignment vertical="center"/>
    </xf>
    <xf numFmtId="0" fontId="0" fillId="0" borderId="0" xfId="0" applyFill="1" applyAlignment="1">
      <alignment vertical="center" shrinkToFit="1"/>
    </xf>
    <xf numFmtId="38" fontId="122" fillId="0" borderId="10" xfId="48" applyFont="1" applyFill="1" applyBorder="1" applyAlignment="1">
      <alignment vertical="center"/>
    </xf>
    <xf numFmtId="38" fontId="109" fillId="0" borderId="10" xfId="48" applyFont="1" applyFill="1" applyBorder="1" applyAlignment="1">
      <alignment vertical="center"/>
    </xf>
    <xf numFmtId="38" fontId="122" fillId="0" borderId="13" xfId="48" applyFont="1" applyFill="1" applyBorder="1" applyAlignment="1">
      <alignment vertical="center"/>
    </xf>
    <xf numFmtId="38" fontId="109" fillId="0" borderId="13" xfId="48" applyFont="1" applyFill="1" applyBorder="1" applyAlignment="1">
      <alignment vertical="center"/>
    </xf>
    <xf numFmtId="38" fontId="122" fillId="0" borderId="14" xfId="48" applyFont="1" applyFill="1" applyBorder="1" applyAlignment="1">
      <alignment vertical="center"/>
    </xf>
    <xf numFmtId="38" fontId="109" fillId="0" borderId="14" xfId="48" applyFont="1" applyFill="1" applyBorder="1" applyAlignment="1">
      <alignment vertical="center"/>
    </xf>
    <xf numFmtId="38" fontId="122" fillId="0" borderId="15" xfId="48" applyFont="1" applyFill="1" applyBorder="1" applyAlignment="1">
      <alignment vertical="center"/>
    </xf>
    <xf numFmtId="38" fontId="109" fillId="0" borderId="15" xfId="48" applyFont="1" applyFill="1" applyBorder="1" applyAlignment="1">
      <alignment vertical="center"/>
    </xf>
    <xf numFmtId="38" fontId="123" fillId="6" borderId="10" xfId="48" applyFont="1" applyFill="1" applyBorder="1" applyAlignment="1">
      <alignment horizontal="center" vertical="center" wrapText="1"/>
    </xf>
    <xf numFmtId="38" fontId="123" fillId="7" borderId="10" xfId="48" applyFont="1" applyFill="1" applyBorder="1" applyAlignment="1">
      <alignment horizontal="center" vertical="center" wrapText="1"/>
    </xf>
    <xf numFmtId="38" fontId="124" fillId="7" borderId="10" xfId="48" applyFont="1" applyFill="1" applyBorder="1" applyAlignment="1">
      <alignment horizontal="center" vertical="center" wrapText="1"/>
    </xf>
    <xf numFmtId="38" fontId="109" fillId="34" borderId="0" xfId="48" applyFont="1" applyFill="1" applyAlignment="1">
      <alignment vertical="center"/>
    </xf>
    <xf numFmtId="38" fontId="125" fillId="0" borderId="11" xfId="48" applyFont="1" applyFill="1" applyBorder="1" applyAlignment="1">
      <alignment vertical="center" shrinkToFit="1"/>
    </xf>
    <xf numFmtId="38" fontId="126" fillId="0" borderId="11" xfId="48" applyFont="1" applyFill="1" applyBorder="1" applyAlignment="1">
      <alignment vertical="center"/>
    </xf>
    <xf numFmtId="38" fontId="127" fillId="0" borderId="16" xfId="48" applyFont="1" applyFill="1" applyBorder="1" applyAlignment="1">
      <alignment vertical="center" shrinkToFit="1"/>
    </xf>
    <xf numFmtId="38" fontId="122" fillId="0" borderId="16" xfId="48" applyFont="1" applyFill="1" applyBorder="1" applyAlignment="1">
      <alignment horizontal="center" vertical="center"/>
    </xf>
    <xf numFmtId="38" fontId="126" fillId="0" borderId="16" xfId="48" applyFont="1" applyFill="1" applyBorder="1" applyAlignment="1">
      <alignment vertical="center"/>
    </xf>
    <xf numFmtId="38" fontId="122" fillId="0" borderId="16" xfId="48" applyFont="1" applyFill="1" applyBorder="1" applyAlignment="1">
      <alignment vertical="center"/>
    </xf>
    <xf numFmtId="38" fontId="127" fillId="0" borderId="12" xfId="48" applyFont="1" applyFill="1" applyBorder="1" applyAlignment="1">
      <alignment vertical="center" shrinkToFit="1"/>
    </xf>
    <xf numFmtId="38" fontId="122" fillId="0" borderId="12" xfId="48" applyFont="1" applyFill="1" applyBorder="1" applyAlignment="1">
      <alignment horizontal="center" vertical="center"/>
    </xf>
    <xf numFmtId="38" fontId="126" fillId="0" borderId="12" xfId="48" applyFont="1" applyFill="1" applyBorder="1" applyAlignment="1">
      <alignment vertical="center"/>
    </xf>
    <xf numFmtId="38" fontId="127" fillId="0" borderId="0" xfId="48" applyFont="1" applyFill="1" applyAlignment="1">
      <alignment vertical="center"/>
    </xf>
    <xf numFmtId="38" fontId="123" fillId="0" borderId="0" xfId="48" applyFont="1" applyFill="1" applyAlignment="1">
      <alignment vertical="center"/>
    </xf>
    <xf numFmtId="38" fontId="126" fillId="0" borderId="0" xfId="48" applyFont="1" applyFill="1" applyAlignment="1">
      <alignment vertical="center"/>
    </xf>
    <xf numFmtId="38" fontId="121" fillId="0" borderId="0" xfId="48" applyFont="1" applyFill="1" applyAlignment="1">
      <alignment vertical="center"/>
    </xf>
    <xf numFmtId="38" fontId="122" fillId="0" borderId="10" xfId="48" applyFont="1" applyFill="1" applyBorder="1" applyAlignment="1">
      <alignment horizontal="center" vertical="center"/>
    </xf>
    <xf numFmtId="38" fontId="128" fillId="0" borderId="0" xfId="48" applyFont="1" applyFill="1" applyAlignment="1">
      <alignment vertical="center" shrinkToFit="1"/>
    </xf>
    <xf numFmtId="38" fontId="126" fillId="0" borderId="10" xfId="48" applyFont="1" applyFill="1" applyBorder="1" applyAlignment="1">
      <alignment vertical="center"/>
    </xf>
    <xf numFmtId="38" fontId="129" fillId="0" borderId="0" xfId="48" applyFont="1" applyFill="1" applyAlignment="1">
      <alignment horizontal="center" vertical="center" wrapText="1"/>
    </xf>
    <xf numFmtId="38" fontId="128" fillId="0" borderId="0" xfId="48" applyFont="1" applyFill="1" applyAlignment="1">
      <alignment vertical="center"/>
    </xf>
    <xf numFmtId="38" fontId="0" fillId="6" borderId="10" xfId="48" applyFont="1" applyFill="1" applyBorder="1" applyAlignment="1">
      <alignment horizontal="center" vertical="center"/>
    </xf>
    <xf numFmtId="38" fontId="122" fillId="0" borderId="11" xfId="48" applyFont="1" applyFill="1" applyBorder="1" applyAlignment="1">
      <alignment horizontal="center" vertical="center"/>
    </xf>
    <xf numFmtId="38" fontId="130" fillId="34" borderId="0" xfId="48" applyFont="1" applyFill="1" applyAlignment="1">
      <alignment horizontal="center" vertical="center"/>
    </xf>
    <xf numFmtId="38" fontId="109" fillId="0" borderId="11" xfId="48" applyFont="1" applyFill="1" applyBorder="1" applyAlignment="1">
      <alignment horizontal="center" vertical="center"/>
    </xf>
    <xf numFmtId="38" fontId="109" fillId="0" borderId="16" xfId="48" applyFont="1" applyFill="1" applyBorder="1" applyAlignment="1">
      <alignment horizontal="center" vertical="center"/>
    </xf>
    <xf numFmtId="38" fontId="109" fillId="0" borderId="16" xfId="48" applyFont="1" applyFill="1" applyBorder="1" applyAlignment="1">
      <alignment vertical="center"/>
    </xf>
    <xf numFmtId="38" fontId="109" fillId="0" borderId="12" xfId="48" applyFont="1" applyFill="1" applyBorder="1" applyAlignment="1">
      <alignment horizontal="center" vertical="center"/>
    </xf>
    <xf numFmtId="38" fontId="131" fillId="0" borderId="0" xfId="48" applyFont="1" applyFill="1" applyAlignment="1">
      <alignment vertical="center"/>
    </xf>
    <xf numFmtId="38" fontId="132" fillId="0" borderId="0" xfId="48" applyFont="1" applyFill="1" applyAlignment="1">
      <alignment/>
    </xf>
    <xf numFmtId="181" fontId="0" fillId="33" borderId="10" xfId="0" applyNumberFormat="1" applyFill="1" applyBorder="1" applyAlignment="1">
      <alignment vertical="center"/>
    </xf>
    <xf numFmtId="38" fontId="0" fillId="6" borderId="10" xfId="48" applyFont="1" applyFill="1" applyBorder="1" applyAlignment="1">
      <alignment horizontal="center" vertical="center" wrapText="1"/>
    </xf>
    <xf numFmtId="38" fontId="0" fillId="6" borderId="10" xfId="48" applyFont="1" applyFill="1" applyBorder="1" applyAlignment="1">
      <alignment horizontal="center" vertical="center" shrinkToFit="1"/>
    </xf>
    <xf numFmtId="38" fontId="0" fillId="5" borderId="10" xfId="48" applyFont="1" applyFill="1" applyBorder="1" applyAlignment="1">
      <alignment horizontal="center" vertical="center" shrinkToFit="1"/>
    </xf>
    <xf numFmtId="38" fontId="109" fillId="6" borderId="10" xfId="48" applyFont="1" applyFill="1" applyBorder="1" applyAlignment="1">
      <alignment horizontal="center" vertical="center"/>
    </xf>
    <xf numFmtId="38" fontId="122" fillId="0" borderId="17" xfId="48" applyFont="1" applyFill="1" applyBorder="1" applyAlignment="1">
      <alignment vertical="center"/>
    </xf>
    <xf numFmtId="38" fontId="109" fillId="0" borderId="17" xfId="48" applyFont="1" applyFill="1" applyBorder="1" applyAlignment="1">
      <alignment vertical="center"/>
    </xf>
    <xf numFmtId="38" fontId="122" fillId="0" borderId="18" xfId="48" applyFont="1" applyFill="1" applyBorder="1" applyAlignment="1">
      <alignment vertical="center"/>
    </xf>
    <xf numFmtId="38" fontId="109" fillId="0" borderId="18" xfId="48" applyFont="1" applyFill="1" applyBorder="1" applyAlignment="1">
      <alignment vertical="center"/>
    </xf>
    <xf numFmtId="38" fontId="122" fillId="0" borderId="19" xfId="48" applyFont="1" applyFill="1" applyBorder="1" applyAlignment="1">
      <alignment vertical="center"/>
    </xf>
    <xf numFmtId="38" fontId="109" fillId="0" borderId="19" xfId="48" applyFont="1" applyFill="1" applyBorder="1" applyAlignment="1">
      <alignment vertical="center"/>
    </xf>
    <xf numFmtId="38" fontId="133" fillId="0" borderId="0" xfId="48" applyFont="1" applyFill="1" applyAlignment="1">
      <alignment horizontal="center" vertical="center"/>
    </xf>
    <xf numFmtId="38" fontId="131" fillId="0" borderId="20" xfId="48" applyFont="1" applyFill="1" applyBorder="1" applyAlignment="1">
      <alignment vertical="center"/>
    </xf>
    <xf numFmtId="38" fontId="134" fillId="0" borderId="0" xfId="48" applyFont="1" applyFill="1" applyAlignment="1">
      <alignment/>
    </xf>
    <xf numFmtId="38" fontId="109" fillId="4" borderId="10" xfId="48" applyFont="1" applyFill="1" applyBorder="1" applyAlignment="1">
      <alignment horizontal="center" vertical="center"/>
    </xf>
    <xf numFmtId="38" fontId="122" fillId="0" borderId="21" xfId="48" applyFont="1" applyFill="1" applyBorder="1" applyAlignment="1">
      <alignment horizontal="center" vertical="center"/>
    </xf>
    <xf numFmtId="38" fontId="109" fillId="0" borderId="21" xfId="48" applyFont="1" applyFill="1" applyBorder="1" applyAlignment="1">
      <alignment vertical="center"/>
    </xf>
    <xf numFmtId="38" fontId="122" fillId="0" borderId="21" xfId="48" applyFont="1" applyFill="1" applyBorder="1" applyAlignment="1">
      <alignment vertical="center"/>
    </xf>
    <xf numFmtId="38" fontId="122" fillId="0" borderId="22" xfId="48" applyFont="1" applyFill="1" applyBorder="1" applyAlignment="1">
      <alignment horizontal="center" vertical="center"/>
    </xf>
    <xf numFmtId="38" fontId="109" fillId="0" borderId="22" xfId="48" applyFont="1" applyFill="1" applyBorder="1" applyAlignment="1">
      <alignment vertical="center"/>
    </xf>
    <xf numFmtId="38" fontId="122" fillId="0" borderId="22" xfId="48" applyFont="1" applyFill="1" applyBorder="1" applyAlignment="1">
      <alignment vertical="center"/>
    </xf>
    <xf numFmtId="38" fontId="113" fillId="0" borderId="0" xfId="48" applyFont="1" applyFill="1" applyAlignment="1">
      <alignment vertical="center"/>
    </xf>
    <xf numFmtId="38" fontId="135" fillId="0" borderId="0" xfId="48" applyFont="1" applyFill="1" applyAlignment="1">
      <alignment horizontal="left" vertical="center"/>
    </xf>
    <xf numFmtId="38" fontId="109" fillId="7" borderId="10" xfId="48" applyFont="1" applyFill="1" applyBorder="1" applyAlignment="1">
      <alignment horizontal="center" vertical="center"/>
    </xf>
    <xf numFmtId="38" fontId="109" fillId="6" borderId="23" xfId="48" applyFont="1" applyFill="1" applyBorder="1" applyAlignment="1">
      <alignment vertical="center"/>
    </xf>
    <xf numFmtId="38" fontId="109" fillId="6" borderId="24" xfId="48" applyFont="1" applyFill="1" applyBorder="1" applyAlignment="1">
      <alignment vertical="center" shrinkToFit="1"/>
    </xf>
    <xf numFmtId="38" fontId="109" fillId="6" borderId="25" xfId="48" applyFont="1" applyFill="1" applyBorder="1" applyAlignment="1">
      <alignment vertical="center" shrinkToFit="1"/>
    </xf>
    <xf numFmtId="38" fontId="109" fillId="28" borderId="26" xfId="48" applyFont="1" applyFill="1" applyBorder="1" applyAlignment="1">
      <alignment vertical="center" shrinkToFit="1"/>
    </xf>
    <xf numFmtId="38" fontId="109" fillId="28" borderId="24" xfId="48" applyFont="1" applyFill="1" applyBorder="1" applyAlignment="1">
      <alignment vertical="center" shrinkToFit="1"/>
    </xf>
    <xf numFmtId="38" fontId="109" fillId="28" borderId="25" xfId="48" applyFont="1" applyFill="1" applyBorder="1" applyAlignment="1">
      <alignment vertical="center" shrinkToFit="1"/>
    </xf>
    <xf numFmtId="38" fontId="136" fillId="34" borderId="0" xfId="48" applyFont="1" applyFill="1" applyAlignment="1">
      <alignment vertical="center"/>
    </xf>
    <xf numFmtId="38" fontId="109" fillId="34" borderId="0" xfId="48" applyFont="1" applyFill="1" applyAlignment="1">
      <alignment/>
    </xf>
    <xf numFmtId="38" fontId="137" fillId="0" borderId="0" xfId="48" applyFont="1" applyFill="1" applyAlignment="1">
      <alignment/>
    </xf>
    <xf numFmtId="38" fontId="109" fillId="0" borderId="0" xfId="48" applyFont="1" applyFill="1" applyAlignment="1">
      <alignment shrinkToFit="1"/>
    </xf>
    <xf numFmtId="38" fontId="127" fillId="0" borderId="0" xfId="48" applyFont="1" applyFill="1" applyAlignment="1">
      <alignment/>
    </xf>
    <xf numFmtId="38" fontId="127" fillId="0" borderId="11" xfId="48" applyFont="1" applyFill="1" applyBorder="1" applyAlignment="1">
      <alignment horizontal="center" vertical="center" shrinkToFit="1"/>
    </xf>
    <xf numFmtId="38" fontId="127" fillId="0" borderId="12" xfId="48" applyFont="1" applyFill="1" applyBorder="1" applyAlignment="1">
      <alignment horizontal="center" vertical="center" shrinkToFit="1"/>
    </xf>
    <xf numFmtId="38" fontId="138" fillId="0" borderId="0" xfId="48" applyFont="1" applyFill="1" applyAlignment="1">
      <alignment/>
    </xf>
    <xf numFmtId="38" fontId="127" fillId="0" borderId="16" xfId="48" applyFont="1" applyFill="1" applyBorder="1" applyAlignment="1">
      <alignment horizontal="center" vertical="center" shrinkToFit="1"/>
    </xf>
    <xf numFmtId="38" fontId="139" fillId="0" borderId="0" xfId="48" applyFont="1" applyFill="1" applyAlignment="1">
      <alignment vertical="center" shrinkToFit="1"/>
    </xf>
    <xf numFmtId="38" fontId="127" fillId="0" borderId="11" xfId="48" applyFont="1" applyFill="1" applyBorder="1" applyAlignment="1">
      <alignment horizontal="center" vertical="center"/>
    </xf>
    <xf numFmtId="38" fontId="127" fillId="0" borderId="11" xfId="48" applyFont="1" applyFill="1" applyBorder="1" applyAlignment="1">
      <alignment vertical="center"/>
    </xf>
    <xf numFmtId="38" fontId="140" fillId="0" borderId="12" xfId="48" applyFont="1" applyFill="1" applyBorder="1" applyAlignment="1">
      <alignment horizontal="center" vertical="center" wrapText="1" shrinkToFit="1"/>
    </xf>
    <xf numFmtId="38" fontId="127" fillId="0" borderId="12" xfId="48" applyFont="1" applyFill="1" applyBorder="1" applyAlignment="1">
      <alignment horizontal="center" vertical="center"/>
    </xf>
    <xf numFmtId="38" fontId="127" fillId="0" borderId="12" xfId="48" applyFont="1" applyFill="1" applyBorder="1" applyAlignment="1">
      <alignment vertical="center"/>
    </xf>
    <xf numFmtId="38" fontId="0" fillId="5" borderId="10" xfId="48" applyFont="1" applyFill="1" applyBorder="1" applyAlignment="1">
      <alignment horizontal="center" vertical="center" wrapText="1"/>
    </xf>
    <xf numFmtId="38" fontId="141" fillId="0" borderId="11" xfId="48" applyFont="1" applyFill="1" applyBorder="1" applyAlignment="1">
      <alignment horizontal="center" vertical="center" shrinkToFit="1"/>
    </xf>
    <xf numFmtId="38" fontId="130" fillId="0" borderId="0" xfId="48" applyFont="1" applyFill="1" applyAlignment="1">
      <alignment vertical="top"/>
    </xf>
    <xf numFmtId="38" fontId="142" fillId="0" borderId="0" xfId="48" applyFont="1" applyFill="1" applyAlignment="1">
      <alignment vertical="top"/>
    </xf>
    <xf numFmtId="38" fontId="143" fillId="0" borderId="0" xfId="48" applyFont="1" applyFill="1" applyAlignment="1">
      <alignment horizontal="center" vertical="center" wrapText="1"/>
    </xf>
    <xf numFmtId="38" fontId="144" fillId="0" borderId="0" xfId="48" applyFont="1" applyFill="1" applyAlignment="1">
      <alignment/>
    </xf>
    <xf numFmtId="38" fontId="17" fillId="0" borderId="0" xfId="48" applyFont="1" applyFill="1" applyAlignment="1">
      <alignment vertical="top"/>
    </xf>
    <xf numFmtId="38" fontId="141" fillId="0" borderId="11" xfId="48" applyFont="1" applyFill="1" applyBorder="1" applyAlignment="1">
      <alignment vertical="center" shrinkToFit="1"/>
    </xf>
    <xf numFmtId="38" fontId="109" fillId="33" borderId="11" xfId="48" applyFont="1" applyFill="1" applyBorder="1" applyAlignment="1">
      <alignment vertical="center" wrapText="1" shrinkToFit="1"/>
    </xf>
    <xf numFmtId="38" fontId="109" fillId="33" borderId="12" xfId="48" applyFont="1" applyFill="1" applyBorder="1" applyAlignment="1">
      <alignment vertical="center" wrapText="1" shrinkToFit="1"/>
    </xf>
    <xf numFmtId="38" fontId="130" fillId="0" borderId="0" xfId="48" applyFont="1" applyFill="1" applyAlignment="1">
      <alignment horizontal="center" vertical="top"/>
    </xf>
    <xf numFmtId="38" fontId="145" fillId="0" borderId="0" xfId="48" applyFont="1" applyFill="1" applyAlignment="1">
      <alignment horizontal="center" vertical="center" wrapText="1"/>
    </xf>
    <xf numFmtId="38" fontId="146" fillId="0" borderId="0" xfId="48" applyFont="1" applyFill="1" applyAlignment="1">
      <alignment horizontal="center" vertical="center" wrapText="1"/>
    </xf>
    <xf numFmtId="38" fontId="147" fillId="0" borderId="0" xfId="48" applyFont="1" applyFill="1" applyAlignment="1">
      <alignment vertical="center"/>
    </xf>
    <xf numFmtId="38" fontId="135" fillId="0" borderId="0" xfId="48" applyFont="1" applyFill="1" applyAlignment="1">
      <alignment vertical="center"/>
    </xf>
    <xf numFmtId="38" fontId="148" fillId="0" borderId="0" xfId="48" applyFont="1" applyFill="1" applyAlignment="1">
      <alignment/>
    </xf>
    <xf numFmtId="38" fontId="109" fillId="0" borderId="0" xfId="48" applyFont="1" applyFill="1" applyBorder="1" applyAlignment="1">
      <alignment horizontal="left" vertical="center" wrapText="1"/>
    </xf>
    <xf numFmtId="38" fontId="149" fillId="0" borderId="0" xfId="48" applyFont="1" applyFill="1" applyBorder="1" applyAlignment="1">
      <alignment horizontal="center" vertical="center" wrapText="1"/>
    </xf>
    <xf numFmtId="0" fontId="150" fillId="35" borderId="27" xfId="0" applyFont="1" applyFill="1" applyBorder="1" applyAlignment="1" applyProtection="1">
      <alignment horizontal="center" vertical="center"/>
      <protection locked="0"/>
    </xf>
    <xf numFmtId="38" fontId="109" fillId="36" borderId="0" xfId="48" applyFont="1" applyFill="1" applyAlignment="1">
      <alignment vertical="center"/>
    </xf>
    <xf numFmtId="38" fontId="109" fillId="36" borderId="0" xfId="48" applyFont="1" applyFill="1" applyAlignment="1">
      <alignment vertical="center"/>
    </xf>
    <xf numFmtId="38" fontId="109" fillId="36" borderId="0" xfId="48" applyFont="1" applyFill="1" applyAlignment="1">
      <alignment vertical="center" shrinkToFit="1"/>
    </xf>
    <xf numFmtId="38" fontId="151" fillId="6" borderId="10" xfId="48" applyFont="1" applyFill="1" applyBorder="1" applyAlignment="1">
      <alignment horizontal="center" vertical="center" wrapText="1"/>
    </xf>
    <xf numFmtId="38" fontId="122" fillId="0" borderId="28" xfId="48" applyFont="1" applyFill="1" applyBorder="1" applyAlignment="1">
      <alignment vertical="center"/>
    </xf>
    <xf numFmtId="38" fontId="126" fillId="0" borderId="28" xfId="48" applyFont="1" applyFill="1" applyBorder="1" applyAlignment="1">
      <alignment vertical="center"/>
    </xf>
    <xf numFmtId="38" fontId="126" fillId="0" borderId="21" xfId="48" applyFont="1" applyFill="1" applyBorder="1" applyAlignment="1">
      <alignment vertical="center"/>
    </xf>
    <xf numFmtId="38" fontId="109" fillId="0" borderId="28" xfId="48" applyFont="1" applyFill="1" applyBorder="1" applyAlignment="1">
      <alignment vertical="center"/>
    </xf>
    <xf numFmtId="38" fontId="122" fillId="0" borderId="29" xfId="48" applyFont="1" applyFill="1" applyBorder="1" applyAlignment="1">
      <alignment vertical="center"/>
    </xf>
    <xf numFmtId="38" fontId="109" fillId="0" borderId="29" xfId="48" applyFont="1" applyFill="1" applyBorder="1" applyAlignment="1">
      <alignment vertical="center"/>
    </xf>
    <xf numFmtId="38" fontId="109" fillId="0" borderId="12" xfId="48" applyFont="1" applyFill="1" applyBorder="1" applyAlignment="1">
      <alignment horizontal="center" vertical="center" shrinkToFit="1"/>
    </xf>
    <xf numFmtId="38" fontId="109" fillId="0" borderId="11" xfId="48" applyFont="1" applyFill="1" applyBorder="1" applyAlignment="1">
      <alignment horizontal="center" vertical="center" shrinkToFit="1"/>
    </xf>
    <xf numFmtId="38" fontId="109" fillId="0" borderId="16" xfId="48" applyFont="1" applyFill="1" applyBorder="1" applyAlignment="1">
      <alignment horizontal="center" vertical="center" shrinkToFit="1"/>
    </xf>
    <xf numFmtId="38" fontId="124" fillId="6" borderId="10" xfId="48" applyFont="1" applyFill="1" applyBorder="1" applyAlignment="1">
      <alignment horizontal="center" vertical="center" wrapText="1" shrinkToFit="1"/>
    </xf>
    <xf numFmtId="38" fontId="0" fillId="4" borderId="10" xfId="48" applyFont="1" applyFill="1" applyBorder="1" applyAlignment="1">
      <alignment horizontal="center" vertical="center"/>
    </xf>
    <xf numFmtId="38" fontId="124" fillId="4" borderId="10" xfId="48" applyFont="1" applyFill="1" applyBorder="1" applyAlignment="1">
      <alignment horizontal="center" vertical="center" wrapText="1" shrinkToFit="1"/>
    </xf>
    <xf numFmtId="38" fontId="151" fillId="4" borderId="10" xfId="48" applyFont="1" applyFill="1" applyBorder="1" applyAlignment="1">
      <alignment horizontal="center" vertical="center" wrapText="1"/>
    </xf>
    <xf numFmtId="38" fontId="124" fillId="7" borderId="10" xfId="48" applyFont="1" applyFill="1" applyBorder="1" applyAlignment="1">
      <alignment horizontal="center" vertical="center" wrapText="1" shrinkToFit="1"/>
    </xf>
    <xf numFmtId="38" fontId="151" fillId="7" borderId="10" xfId="48" applyFont="1" applyFill="1" applyBorder="1" applyAlignment="1">
      <alignment horizontal="center" vertical="center" wrapText="1"/>
    </xf>
    <xf numFmtId="38" fontId="122" fillId="0" borderId="20" xfId="48" applyFont="1" applyFill="1" applyBorder="1" applyAlignment="1">
      <alignment vertical="center"/>
    </xf>
    <xf numFmtId="38" fontId="122" fillId="0" borderId="0" xfId="48" applyFont="1" applyFill="1" applyBorder="1" applyAlignment="1">
      <alignment vertical="center"/>
    </xf>
    <xf numFmtId="38" fontId="109" fillId="0" borderId="0" xfId="48" applyFont="1" applyFill="1" applyBorder="1" applyAlignment="1">
      <alignment vertical="center"/>
    </xf>
    <xf numFmtId="38" fontId="109" fillId="36" borderId="0" xfId="48" applyFont="1" applyFill="1" applyAlignment="1">
      <alignment/>
    </xf>
    <xf numFmtId="38" fontId="121" fillId="36" borderId="0" xfId="48" applyFont="1" applyFill="1" applyAlignment="1">
      <alignment/>
    </xf>
    <xf numFmtId="38" fontId="126" fillId="0" borderId="29" xfId="48" applyFont="1" applyFill="1" applyBorder="1" applyAlignment="1">
      <alignment vertical="center"/>
    </xf>
    <xf numFmtId="38" fontId="126" fillId="0" borderId="20" xfId="48" applyFont="1" applyFill="1" applyBorder="1" applyAlignment="1">
      <alignment vertical="center"/>
    </xf>
    <xf numFmtId="38" fontId="126" fillId="0" borderId="0" xfId="48" applyFont="1" applyFill="1" applyBorder="1" applyAlignment="1">
      <alignment vertical="center"/>
    </xf>
    <xf numFmtId="38" fontId="122" fillId="0" borderId="30" xfId="48" applyFont="1" applyFill="1" applyBorder="1" applyAlignment="1">
      <alignment vertical="center"/>
    </xf>
    <xf numFmtId="38" fontId="126" fillId="0" borderId="30" xfId="48" applyFont="1" applyFill="1" applyBorder="1" applyAlignment="1">
      <alignment vertical="center"/>
    </xf>
    <xf numFmtId="38" fontId="112" fillId="0" borderId="0" xfId="48" applyFont="1" applyFill="1" applyAlignment="1">
      <alignment horizontal="center" wrapText="1"/>
    </xf>
    <xf numFmtId="38" fontId="112" fillId="0" borderId="0" xfId="48" applyFont="1" applyFill="1" applyAlignment="1">
      <alignment horizontal="center"/>
    </xf>
    <xf numFmtId="38" fontId="112" fillId="36" borderId="0" xfId="48" applyFont="1" applyFill="1" applyAlignment="1">
      <alignment horizontal="center" wrapText="1"/>
    </xf>
    <xf numFmtId="38" fontId="112" fillId="36" borderId="0" xfId="48" applyFont="1" applyFill="1" applyAlignment="1">
      <alignment horizontal="center"/>
    </xf>
    <xf numFmtId="38" fontId="6" fillId="36" borderId="0" xfId="48" applyFont="1" applyFill="1" applyAlignment="1">
      <alignment horizontal="left" wrapText="1"/>
    </xf>
    <xf numFmtId="38" fontId="109" fillId="34" borderId="10" xfId="48" applyFont="1" applyFill="1" applyBorder="1" applyAlignment="1">
      <alignment horizontal="center" vertical="center"/>
    </xf>
    <xf numFmtId="38" fontId="124" fillId="34" borderId="10" xfId="48" applyFont="1" applyFill="1" applyBorder="1" applyAlignment="1">
      <alignment horizontal="center" vertical="center" wrapText="1" shrinkToFit="1"/>
    </xf>
    <xf numFmtId="38" fontId="151" fillId="34" borderId="10" xfId="48" applyFont="1" applyFill="1" applyBorder="1" applyAlignment="1">
      <alignment horizontal="center" vertical="center" wrapText="1"/>
    </xf>
    <xf numFmtId="38" fontId="122" fillId="0" borderId="30" xfId="48" applyFont="1" applyFill="1" applyBorder="1" applyAlignment="1">
      <alignment horizontal="center" vertical="center"/>
    </xf>
    <xf numFmtId="38" fontId="152" fillId="0" borderId="0" xfId="48" applyFont="1" applyFill="1" applyAlignment="1">
      <alignment vertical="center"/>
    </xf>
    <xf numFmtId="38" fontId="152" fillId="0" borderId="0" xfId="48" applyFont="1" applyFill="1" applyAlignment="1">
      <alignment vertical="center" shrinkToFit="1"/>
    </xf>
    <xf numFmtId="38" fontId="109" fillId="0" borderId="20" xfId="48" applyFont="1" applyFill="1" applyBorder="1" applyAlignment="1">
      <alignment vertical="center"/>
    </xf>
    <xf numFmtId="38" fontId="109" fillId="0" borderId="30" xfId="48" applyFont="1" applyFill="1" applyBorder="1" applyAlignment="1">
      <alignment vertical="center"/>
    </xf>
    <xf numFmtId="38" fontId="109" fillId="0" borderId="29" xfId="48" applyFont="1" applyFill="1" applyBorder="1" applyAlignment="1">
      <alignment horizontal="left" vertical="center" shrinkToFit="1"/>
    </xf>
    <xf numFmtId="38" fontId="153" fillId="4" borderId="10" xfId="48" applyFont="1" applyFill="1" applyBorder="1" applyAlignment="1">
      <alignment horizontal="center" vertical="center" wrapText="1"/>
    </xf>
    <xf numFmtId="38" fontId="153" fillId="7" borderId="10" xfId="48" applyFont="1" applyFill="1" applyBorder="1" applyAlignment="1">
      <alignment horizontal="center" vertical="center" wrapText="1"/>
    </xf>
    <xf numFmtId="38" fontId="123" fillId="7" borderId="10" xfId="48" applyFont="1" applyFill="1" applyBorder="1" applyAlignment="1">
      <alignment horizontal="center" vertical="center" wrapText="1" shrinkToFit="1"/>
    </xf>
    <xf numFmtId="38" fontId="123" fillId="4" borderId="10" xfId="48" applyFont="1" applyFill="1" applyBorder="1" applyAlignment="1">
      <alignment horizontal="center" vertical="center" wrapText="1" shrinkToFit="1"/>
    </xf>
    <xf numFmtId="38" fontId="123" fillId="4" borderId="10" xfId="48" applyFont="1" applyFill="1" applyBorder="1" applyAlignment="1">
      <alignment horizontal="center" vertical="center" wrapText="1"/>
    </xf>
    <xf numFmtId="38" fontId="153" fillId="6" borderId="10" xfId="48" applyFont="1" applyFill="1" applyBorder="1" applyAlignment="1">
      <alignment horizontal="center" vertical="center" wrapText="1"/>
    </xf>
    <xf numFmtId="38" fontId="123" fillId="6" borderId="10" xfId="48" applyFont="1" applyFill="1" applyBorder="1" applyAlignment="1">
      <alignment horizontal="center" vertical="center" wrapText="1" shrinkToFit="1"/>
    </xf>
    <xf numFmtId="38" fontId="0" fillId="4" borderId="10" xfId="48" applyFont="1" applyFill="1" applyBorder="1" applyAlignment="1">
      <alignment horizontal="center" vertical="center" shrinkToFit="1"/>
    </xf>
    <xf numFmtId="38" fontId="153" fillId="34" borderId="10" xfId="48" applyFont="1" applyFill="1" applyBorder="1" applyAlignment="1">
      <alignment horizontal="center" vertical="center" wrapText="1"/>
    </xf>
    <xf numFmtId="38" fontId="123" fillId="34" borderId="10" xfId="48" applyFont="1" applyFill="1" applyBorder="1" applyAlignment="1">
      <alignment horizontal="center" vertical="center" wrapText="1" shrinkToFit="1"/>
    </xf>
    <xf numFmtId="38" fontId="123" fillId="34" borderId="10" xfId="48" applyFont="1" applyFill="1" applyBorder="1" applyAlignment="1">
      <alignment horizontal="center" vertical="center" wrapText="1"/>
    </xf>
    <xf numFmtId="38" fontId="109" fillId="0" borderId="29" xfId="48" applyFont="1" applyFill="1" applyBorder="1" applyAlignment="1">
      <alignment horizontal="left" vertical="center" shrinkToFit="1"/>
    </xf>
    <xf numFmtId="38" fontId="154" fillId="0" borderId="0" xfId="48" applyFont="1" applyFill="1" applyAlignment="1">
      <alignment vertical="center"/>
    </xf>
    <xf numFmtId="38" fontId="0" fillId="37" borderId="10" xfId="48" applyFont="1" applyFill="1" applyBorder="1" applyAlignment="1">
      <alignment horizontal="center" vertical="center" wrapText="1"/>
    </xf>
    <xf numFmtId="38" fontId="0" fillId="37" borderId="10" xfId="48" applyFont="1" applyFill="1" applyBorder="1" applyAlignment="1">
      <alignment horizontal="center" vertical="center" shrinkToFit="1"/>
    </xf>
    <xf numFmtId="38" fontId="0" fillId="37" borderId="10" xfId="48" applyFont="1" applyFill="1" applyBorder="1" applyAlignment="1">
      <alignment horizontal="center" vertical="center"/>
    </xf>
    <xf numFmtId="38" fontId="155" fillId="37" borderId="10" xfId="48" applyFont="1" applyFill="1" applyBorder="1" applyAlignment="1">
      <alignment horizontal="center" vertical="center" wrapText="1"/>
    </xf>
    <xf numFmtId="38" fontId="123" fillId="37" borderId="10" xfId="48" applyFont="1" applyFill="1" applyBorder="1" applyAlignment="1">
      <alignment horizontal="center" vertical="center" wrapText="1"/>
    </xf>
    <xf numFmtId="38" fontId="151" fillId="37" borderId="10" xfId="48" applyFont="1" applyFill="1" applyBorder="1" applyAlignment="1">
      <alignment horizontal="center" vertical="center" wrapText="1"/>
    </xf>
    <xf numFmtId="38" fontId="0" fillId="38" borderId="10" xfId="48" applyFont="1" applyFill="1" applyBorder="1" applyAlignment="1">
      <alignment horizontal="center" vertical="center"/>
    </xf>
    <xf numFmtId="38" fontId="0" fillId="38" borderId="10" xfId="48" applyFont="1" applyFill="1" applyBorder="1" applyAlignment="1">
      <alignment horizontal="center" vertical="center" shrinkToFit="1"/>
    </xf>
    <xf numFmtId="38" fontId="153" fillId="38" borderId="10" xfId="48" applyFont="1" applyFill="1" applyBorder="1" applyAlignment="1">
      <alignment horizontal="center" vertical="center" wrapText="1"/>
    </xf>
    <xf numFmtId="38" fontId="123" fillId="38" borderId="10" xfId="48" applyFont="1" applyFill="1" applyBorder="1" applyAlignment="1">
      <alignment horizontal="center" vertical="center" wrapText="1" shrinkToFit="1"/>
    </xf>
    <xf numFmtId="38" fontId="124" fillId="38" borderId="10" xfId="48" applyFont="1" applyFill="1" applyBorder="1" applyAlignment="1">
      <alignment horizontal="center" vertical="center" wrapText="1" shrinkToFit="1"/>
    </xf>
    <xf numFmtId="38" fontId="123" fillId="38" borderId="10" xfId="48" applyFont="1" applyFill="1" applyBorder="1" applyAlignment="1">
      <alignment horizontal="center" vertical="center" wrapText="1"/>
    </xf>
    <xf numFmtId="38" fontId="151" fillId="38" borderId="10" xfId="48" applyFont="1" applyFill="1" applyBorder="1" applyAlignment="1">
      <alignment horizontal="center" vertical="center" wrapText="1"/>
    </xf>
    <xf numFmtId="38" fontId="0" fillId="38" borderId="10" xfId="48" applyFont="1" applyFill="1" applyBorder="1" applyAlignment="1">
      <alignment horizontal="center" vertical="center" shrinkToFit="1"/>
    </xf>
    <xf numFmtId="38" fontId="0" fillId="38" borderId="10" xfId="48" applyFont="1" applyFill="1" applyBorder="1" applyAlignment="1">
      <alignment horizontal="center" vertical="center"/>
    </xf>
    <xf numFmtId="38" fontId="156" fillId="37" borderId="10" xfId="48" applyFont="1" applyFill="1" applyBorder="1" applyAlignment="1">
      <alignment horizontal="center" vertical="center" wrapText="1"/>
    </xf>
    <xf numFmtId="38" fontId="109" fillId="37" borderId="10" xfId="48" applyFont="1" applyFill="1" applyBorder="1" applyAlignment="1">
      <alignment horizontal="center" vertical="center"/>
    </xf>
    <xf numFmtId="38" fontId="153" fillId="37" borderId="10" xfId="48" applyFont="1" applyFill="1" applyBorder="1" applyAlignment="1">
      <alignment horizontal="center" vertical="center" wrapText="1"/>
    </xf>
    <xf numFmtId="38" fontId="123" fillId="37" borderId="10" xfId="48" applyFont="1" applyFill="1" applyBorder="1" applyAlignment="1">
      <alignment horizontal="center" vertical="center" wrapText="1" shrinkToFit="1"/>
    </xf>
    <xf numFmtId="38" fontId="124" fillId="37" borderId="10" xfId="48" applyFont="1" applyFill="1" applyBorder="1" applyAlignment="1">
      <alignment horizontal="center" vertical="center" wrapText="1" shrinkToFit="1"/>
    </xf>
    <xf numFmtId="38" fontId="109" fillId="39" borderId="10" xfId="48" applyFont="1" applyFill="1" applyBorder="1" applyAlignment="1">
      <alignment horizontal="center" vertical="center"/>
    </xf>
    <xf numFmtId="38" fontId="153" fillId="39" borderId="10" xfId="48" applyFont="1" applyFill="1" applyBorder="1" applyAlignment="1">
      <alignment horizontal="center" vertical="center" wrapText="1"/>
    </xf>
    <xf numFmtId="38" fontId="123" fillId="39" borderId="10" xfId="48" applyFont="1" applyFill="1" applyBorder="1" applyAlignment="1">
      <alignment horizontal="center" vertical="center" wrapText="1" shrinkToFit="1"/>
    </xf>
    <xf numFmtId="38" fontId="124" fillId="39" borderId="10" xfId="48" applyFont="1" applyFill="1" applyBorder="1" applyAlignment="1">
      <alignment horizontal="center" vertical="center" wrapText="1" shrinkToFit="1"/>
    </xf>
    <xf numFmtId="38" fontId="123" fillId="39" borderId="10" xfId="48" applyFont="1" applyFill="1" applyBorder="1" applyAlignment="1">
      <alignment horizontal="center" vertical="center" wrapText="1"/>
    </xf>
    <xf numFmtId="38" fontId="151" fillId="39" borderId="10" xfId="48" applyFont="1" applyFill="1" applyBorder="1" applyAlignment="1">
      <alignment horizontal="center" vertical="center" wrapText="1"/>
    </xf>
    <xf numFmtId="38" fontId="0" fillId="40" borderId="10" xfId="48" applyFont="1" applyFill="1" applyBorder="1" applyAlignment="1">
      <alignment horizontal="center" vertical="center"/>
    </xf>
    <xf numFmtId="38" fontId="109" fillId="40" borderId="10" xfId="48" applyFont="1" applyFill="1" applyBorder="1" applyAlignment="1">
      <alignment horizontal="center" vertical="center"/>
    </xf>
    <xf numFmtId="38" fontId="153" fillId="40" borderId="10" xfId="48" applyFont="1" applyFill="1" applyBorder="1" applyAlignment="1">
      <alignment horizontal="center" vertical="center" wrapText="1"/>
    </xf>
    <xf numFmtId="38" fontId="123" fillId="40" borderId="10" xfId="48" applyFont="1" applyFill="1" applyBorder="1" applyAlignment="1">
      <alignment horizontal="center" vertical="center" wrapText="1" shrinkToFit="1"/>
    </xf>
    <xf numFmtId="38" fontId="124" fillId="40" borderId="10" xfId="48" applyFont="1" applyFill="1" applyBorder="1" applyAlignment="1">
      <alignment horizontal="center" vertical="center" wrapText="1" shrinkToFit="1"/>
    </xf>
    <xf numFmtId="38" fontId="123" fillId="40" borderId="10" xfId="48" applyFont="1" applyFill="1" applyBorder="1" applyAlignment="1">
      <alignment horizontal="center" vertical="center" wrapText="1"/>
    </xf>
    <xf numFmtId="38" fontId="151" fillId="40" borderId="10" xfId="48" applyFont="1" applyFill="1" applyBorder="1" applyAlignment="1">
      <alignment horizontal="center" vertical="center" wrapText="1"/>
    </xf>
    <xf numFmtId="38" fontId="0" fillId="38" borderId="10" xfId="48" applyFont="1" applyFill="1" applyBorder="1" applyAlignment="1">
      <alignment horizontal="center" vertical="center"/>
    </xf>
    <xf numFmtId="38" fontId="157" fillId="0" borderId="0" xfId="48" applyFont="1" applyFill="1" applyAlignment="1">
      <alignment vertical="top"/>
    </xf>
    <xf numFmtId="38" fontId="158" fillId="0" borderId="0" xfId="48" applyFont="1" applyFill="1" applyAlignment="1">
      <alignment vertical="top"/>
    </xf>
    <xf numFmtId="38" fontId="122" fillId="0" borderId="31" xfId="48" applyFont="1" applyFill="1" applyBorder="1" applyAlignment="1">
      <alignment horizontal="center" vertical="center"/>
    </xf>
    <xf numFmtId="38" fontId="109" fillId="0" borderId="31" xfId="48" applyFont="1" applyFill="1" applyBorder="1" applyAlignment="1">
      <alignment vertical="center"/>
    </xf>
    <xf numFmtId="38" fontId="122" fillId="0" borderId="31" xfId="48" applyFont="1" applyFill="1" applyBorder="1" applyAlignment="1">
      <alignment vertical="center"/>
    </xf>
    <xf numFmtId="38" fontId="109" fillId="0" borderId="32" xfId="48" applyFont="1" applyFill="1" applyBorder="1" applyAlignment="1">
      <alignment vertical="center"/>
    </xf>
    <xf numFmtId="38" fontId="159" fillId="0" borderId="10" xfId="48" applyFont="1" applyFill="1" applyBorder="1" applyAlignment="1">
      <alignment vertical="center"/>
    </xf>
    <xf numFmtId="38" fontId="160" fillId="0" borderId="10" xfId="48" applyFont="1" applyFill="1" applyBorder="1" applyAlignment="1">
      <alignment vertical="center"/>
    </xf>
    <xf numFmtId="38" fontId="159" fillId="0" borderId="12" xfId="48" applyFont="1" applyFill="1" applyBorder="1" applyAlignment="1">
      <alignment vertical="center"/>
    </xf>
    <xf numFmtId="38" fontId="160" fillId="0" borderId="12" xfId="48" applyFont="1" applyFill="1" applyBorder="1" applyAlignment="1">
      <alignment vertical="center"/>
    </xf>
    <xf numFmtId="38" fontId="159" fillId="0" borderId="19" xfId="48" applyFont="1" applyFill="1" applyBorder="1" applyAlignment="1">
      <alignment vertical="center"/>
    </xf>
    <xf numFmtId="38" fontId="160" fillId="0" borderId="19" xfId="48" applyFont="1" applyFill="1" applyBorder="1" applyAlignment="1">
      <alignment vertical="center"/>
    </xf>
    <xf numFmtId="38" fontId="122" fillId="0" borderId="33" xfId="48" applyFont="1" applyFill="1" applyBorder="1" applyAlignment="1">
      <alignment vertical="center"/>
    </xf>
    <xf numFmtId="38" fontId="109" fillId="0" borderId="33" xfId="48" applyFont="1" applyFill="1" applyBorder="1" applyAlignment="1">
      <alignment vertical="center"/>
    </xf>
    <xf numFmtId="0" fontId="161" fillId="0" borderId="0" xfId="0" applyFont="1" applyFill="1" applyAlignment="1">
      <alignment horizontal="center" vertical="center" wrapText="1"/>
    </xf>
    <xf numFmtId="38" fontId="122" fillId="35" borderId="28" xfId="48" applyFont="1" applyFill="1" applyBorder="1" applyAlignment="1">
      <alignment vertical="center"/>
    </xf>
    <xf numFmtId="38" fontId="109" fillId="35" borderId="28" xfId="48" applyFont="1" applyFill="1" applyBorder="1" applyAlignment="1">
      <alignment vertical="center"/>
    </xf>
    <xf numFmtId="38" fontId="122" fillId="35" borderId="12" xfId="48" applyFont="1" applyFill="1" applyBorder="1" applyAlignment="1">
      <alignment vertical="center"/>
    </xf>
    <xf numFmtId="38" fontId="109" fillId="35" borderId="12" xfId="48" applyFont="1" applyFill="1" applyBorder="1" applyAlignment="1">
      <alignment vertical="center"/>
    </xf>
    <xf numFmtId="38" fontId="122" fillId="35" borderId="11" xfId="48" applyFont="1" applyFill="1" applyBorder="1" applyAlignment="1">
      <alignment vertical="center"/>
    </xf>
    <xf numFmtId="38" fontId="109" fillId="35" borderId="11" xfId="48" applyFont="1" applyFill="1" applyBorder="1" applyAlignment="1">
      <alignment vertical="center"/>
    </xf>
    <xf numFmtId="38" fontId="122" fillId="35" borderId="34" xfId="48" applyFont="1" applyFill="1" applyBorder="1" applyAlignment="1">
      <alignment vertical="center"/>
    </xf>
    <xf numFmtId="38" fontId="109" fillId="35" borderId="16" xfId="48" applyFont="1" applyFill="1" applyBorder="1" applyAlignment="1">
      <alignment vertical="center"/>
    </xf>
    <xf numFmtId="38" fontId="122" fillId="35" borderId="35" xfId="48" applyFont="1" applyFill="1" applyBorder="1" applyAlignment="1">
      <alignment vertical="center"/>
    </xf>
    <xf numFmtId="38" fontId="109" fillId="35" borderId="33" xfId="48" applyFont="1" applyFill="1" applyBorder="1" applyAlignment="1">
      <alignment vertical="center"/>
    </xf>
    <xf numFmtId="38" fontId="122" fillId="35" borderId="10" xfId="48" applyFont="1" applyFill="1" applyBorder="1" applyAlignment="1">
      <alignment vertical="center"/>
    </xf>
    <xf numFmtId="38" fontId="109" fillId="35" borderId="10" xfId="48" applyFont="1" applyFill="1" applyBorder="1" applyAlignment="1">
      <alignment vertical="center"/>
    </xf>
    <xf numFmtId="38" fontId="122" fillId="35" borderId="10" xfId="48" applyFont="1" applyFill="1" applyBorder="1" applyAlignment="1">
      <alignment horizontal="center" vertical="center"/>
    </xf>
    <xf numFmtId="38" fontId="126" fillId="35" borderId="10" xfId="48" applyFont="1" applyFill="1" applyBorder="1" applyAlignment="1">
      <alignment vertical="center"/>
    </xf>
    <xf numFmtId="38" fontId="122" fillId="35" borderId="11" xfId="48" applyFont="1" applyFill="1" applyBorder="1" applyAlignment="1">
      <alignment horizontal="center" vertical="center"/>
    </xf>
    <xf numFmtId="38" fontId="126" fillId="35" borderId="11" xfId="48" applyFont="1" applyFill="1" applyBorder="1" applyAlignment="1">
      <alignment vertical="center"/>
    </xf>
    <xf numFmtId="38" fontId="122" fillId="35" borderId="21" xfId="48" applyFont="1" applyFill="1" applyBorder="1" applyAlignment="1">
      <alignment vertical="center"/>
    </xf>
    <xf numFmtId="38" fontId="126" fillId="35" borderId="21" xfId="48" applyFont="1" applyFill="1" applyBorder="1" applyAlignment="1">
      <alignment vertical="center"/>
    </xf>
    <xf numFmtId="38" fontId="122" fillId="35" borderId="22" xfId="48" applyFont="1" applyFill="1" applyBorder="1" applyAlignment="1">
      <alignment vertical="center"/>
    </xf>
    <xf numFmtId="38" fontId="109" fillId="35" borderId="22" xfId="48" applyFont="1" applyFill="1" applyBorder="1" applyAlignment="1">
      <alignment vertical="center"/>
    </xf>
    <xf numFmtId="38" fontId="109" fillId="0" borderId="36" xfId="48" applyFont="1" applyFill="1" applyBorder="1" applyAlignment="1">
      <alignment vertical="center"/>
    </xf>
    <xf numFmtId="38" fontId="122" fillId="0" borderId="36" xfId="48" applyFont="1" applyFill="1" applyBorder="1" applyAlignment="1">
      <alignment vertical="center"/>
    </xf>
    <xf numFmtId="38" fontId="122" fillId="35" borderId="16" xfId="48" applyFont="1" applyFill="1" applyBorder="1" applyAlignment="1">
      <alignment horizontal="center" vertical="center"/>
    </xf>
    <xf numFmtId="38" fontId="122" fillId="35" borderId="16" xfId="48" applyFont="1" applyFill="1" applyBorder="1" applyAlignment="1">
      <alignment vertical="center"/>
    </xf>
    <xf numFmtId="38" fontId="122" fillId="35" borderId="12" xfId="48" applyFont="1" applyFill="1" applyBorder="1" applyAlignment="1">
      <alignment horizontal="center" vertical="center"/>
    </xf>
    <xf numFmtId="38" fontId="122" fillId="0" borderId="37" xfId="48" applyFont="1" applyFill="1" applyBorder="1" applyAlignment="1">
      <alignment vertical="center"/>
    </xf>
    <xf numFmtId="38" fontId="109" fillId="0" borderId="37" xfId="48" applyFont="1" applyFill="1" applyBorder="1" applyAlignment="1">
      <alignment vertical="center"/>
    </xf>
    <xf numFmtId="38" fontId="122" fillId="35" borderId="15" xfId="48" applyFont="1" applyFill="1" applyBorder="1" applyAlignment="1">
      <alignment vertical="center"/>
    </xf>
    <xf numFmtId="38" fontId="109" fillId="35" borderId="15" xfId="48" applyFont="1" applyFill="1" applyBorder="1" applyAlignment="1">
      <alignment vertical="center"/>
    </xf>
    <xf numFmtId="38" fontId="122" fillId="35" borderId="30" xfId="48" applyFont="1" applyFill="1" applyBorder="1" applyAlignment="1">
      <alignment vertical="center"/>
    </xf>
    <xf numFmtId="38" fontId="109" fillId="35" borderId="30" xfId="48" applyFont="1" applyFill="1" applyBorder="1" applyAlignment="1">
      <alignment vertical="center"/>
    </xf>
    <xf numFmtId="38" fontId="126" fillId="0" borderId="36" xfId="48" applyFont="1" applyFill="1" applyBorder="1" applyAlignment="1">
      <alignment vertical="center"/>
    </xf>
    <xf numFmtId="38" fontId="122" fillId="0" borderId="28" xfId="48" applyFont="1" applyFill="1" applyBorder="1" applyAlignment="1">
      <alignment horizontal="center" vertical="center"/>
    </xf>
    <xf numFmtId="38" fontId="126" fillId="35" borderId="16" xfId="48" applyFont="1" applyFill="1" applyBorder="1" applyAlignment="1">
      <alignment vertical="center"/>
    </xf>
    <xf numFmtId="38" fontId="126" fillId="35" borderId="12" xfId="48" applyFont="1" applyFill="1" applyBorder="1" applyAlignment="1">
      <alignment vertical="center"/>
    </xf>
    <xf numFmtId="38" fontId="126" fillId="35" borderId="30" xfId="48" applyFont="1" applyFill="1" applyBorder="1" applyAlignment="1">
      <alignment vertical="center"/>
    </xf>
    <xf numFmtId="38" fontId="122" fillId="0" borderId="36" xfId="48" applyFont="1" applyFill="1" applyBorder="1" applyAlignment="1">
      <alignment horizontal="center" vertical="center"/>
    </xf>
    <xf numFmtId="38" fontId="122" fillId="0" borderId="0" xfId="48" applyFont="1" applyFill="1" applyBorder="1" applyAlignment="1">
      <alignment horizontal="center" vertical="center"/>
    </xf>
    <xf numFmtId="38" fontId="141" fillId="35" borderId="11" xfId="48" applyFont="1" applyFill="1" applyBorder="1" applyAlignment="1">
      <alignment horizontal="center" vertical="center" shrinkToFit="1"/>
    </xf>
    <xf numFmtId="38" fontId="127" fillId="35" borderId="12" xfId="48" applyFont="1" applyFill="1" applyBorder="1" applyAlignment="1">
      <alignment horizontal="center" vertical="center" shrinkToFit="1"/>
    </xf>
    <xf numFmtId="38" fontId="141" fillId="35" borderId="11" xfId="48" applyFont="1" applyFill="1" applyBorder="1" applyAlignment="1">
      <alignment vertical="center" shrinkToFit="1"/>
    </xf>
    <xf numFmtId="38" fontId="127" fillId="35" borderId="12" xfId="48" applyFont="1" applyFill="1" applyBorder="1" applyAlignment="1">
      <alignment vertical="center" shrinkToFit="1"/>
    </xf>
    <xf numFmtId="38" fontId="122" fillId="35" borderId="22" xfId="48" applyFont="1" applyFill="1" applyBorder="1" applyAlignment="1">
      <alignment horizontal="center" vertical="center"/>
    </xf>
    <xf numFmtId="38" fontId="126" fillId="35" borderId="22" xfId="48" applyFont="1" applyFill="1" applyBorder="1" applyAlignment="1">
      <alignment vertical="center"/>
    </xf>
    <xf numFmtId="38" fontId="122" fillId="35" borderId="30" xfId="48" applyFont="1" applyFill="1" applyBorder="1" applyAlignment="1">
      <alignment horizontal="center" vertical="center"/>
    </xf>
    <xf numFmtId="38" fontId="109" fillId="0" borderId="0" xfId="48" applyFont="1" applyFill="1" applyBorder="1" applyAlignment="1">
      <alignment horizontal="left" vertical="center" shrinkToFit="1"/>
    </xf>
    <xf numFmtId="38" fontId="109" fillId="0" borderId="0" xfId="48" applyFont="1" applyFill="1" applyBorder="1" applyAlignment="1">
      <alignment vertical="center" wrapText="1" shrinkToFit="1"/>
    </xf>
    <xf numFmtId="38" fontId="145" fillId="0" borderId="0" xfId="48" applyFont="1" applyFill="1" applyBorder="1" applyAlignment="1">
      <alignment horizontal="center" vertical="center" wrapText="1"/>
    </xf>
    <xf numFmtId="38" fontId="122" fillId="35" borderId="28" xfId="48" applyFont="1" applyFill="1" applyBorder="1" applyAlignment="1">
      <alignment horizontal="center" vertical="center"/>
    </xf>
    <xf numFmtId="38" fontId="126" fillId="35" borderId="28" xfId="48" applyFont="1" applyFill="1" applyBorder="1" applyAlignment="1">
      <alignment vertical="center"/>
    </xf>
    <xf numFmtId="38" fontId="109" fillId="35" borderId="11" xfId="48" applyFont="1" applyFill="1" applyBorder="1" applyAlignment="1">
      <alignment horizontal="center" vertical="center"/>
    </xf>
    <xf numFmtId="38" fontId="109" fillId="35" borderId="16" xfId="48" applyFont="1" applyFill="1" applyBorder="1" applyAlignment="1">
      <alignment horizontal="center" vertical="center"/>
    </xf>
    <xf numFmtId="38" fontId="109" fillId="35" borderId="12" xfId="48" applyFont="1" applyFill="1" applyBorder="1" applyAlignment="1">
      <alignment horizontal="center" vertical="center"/>
    </xf>
    <xf numFmtId="38" fontId="109" fillId="35" borderId="11" xfId="48" applyFont="1" applyFill="1" applyBorder="1" applyAlignment="1">
      <alignment horizontal="center" vertical="center" shrinkToFit="1"/>
    </xf>
    <xf numFmtId="38" fontId="109" fillId="35" borderId="16" xfId="48" applyFont="1" applyFill="1" applyBorder="1" applyAlignment="1">
      <alignment horizontal="center" vertical="center" shrinkToFit="1"/>
    </xf>
    <xf numFmtId="38" fontId="109" fillId="35" borderId="12" xfId="48" applyFont="1" applyFill="1" applyBorder="1" applyAlignment="1">
      <alignment horizontal="center" vertical="center" shrinkToFit="1"/>
    </xf>
    <xf numFmtId="38" fontId="122" fillId="35" borderId="38" xfId="48" applyFont="1" applyFill="1" applyBorder="1" applyAlignment="1">
      <alignment vertical="center"/>
    </xf>
    <xf numFmtId="38" fontId="109" fillId="0" borderId="39" xfId="48" applyFont="1" applyFill="1" applyBorder="1" applyAlignment="1">
      <alignment vertical="center"/>
    </xf>
    <xf numFmtId="38" fontId="109" fillId="0" borderId="40" xfId="48" applyFont="1" applyFill="1" applyBorder="1" applyAlignment="1">
      <alignment vertical="center"/>
    </xf>
    <xf numFmtId="38" fontId="109" fillId="0" borderId="38" xfId="48" applyFont="1" applyFill="1" applyBorder="1" applyAlignment="1">
      <alignment vertical="center"/>
    </xf>
    <xf numFmtId="38" fontId="109" fillId="34" borderId="10" xfId="48" applyFont="1" applyFill="1" applyBorder="1" applyAlignment="1">
      <alignment vertical="center"/>
    </xf>
    <xf numFmtId="38" fontId="109" fillId="34" borderId="41" xfId="48" applyFont="1" applyFill="1" applyBorder="1" applyAlignment="1">
      <alignment vertical="center"/>
    </xf>
    <xf numFmtId="38" fontId="109" fillId="0" borderId="0" xfId="48" applyFont="1" applyFill="1" applyBorder="1" applyAlignment="1">
      <alignment horizontal="center" vertical="center" wrapText="1"/>
    </xf>
    <xf numFmtId="38" fontId="127" fillId="0" borderId="0" xfId="48" applyFont="1" applyFill="1" applyBorder="1" applyAlignment="1">
      <alignment horizontal="center" vertical="center" shrinkToFit="1"/>
    </xf>
    <xf numFmtId="38" fontId="109" fillId="0" borderId="20" xfId="48" applyFont="1" applyFill="1" applyBorder="1" applyAlignment="1">
      <alignment/>
    </xf>
    <xf numFmtId="38" fontId="109" fillId="34" borderId="42" xfId="48" applyFont="1" applyFill="1" applyBorder="1" applyAlignment="1">
      <alignment vertical="center"/>
    </xf>
    <xf numFmtId="38" fontId="109" fillId="34" borderId="0" xfId="48" applyFont="1" applyFill="1" applyBorder="1" applyAlignment="1">
      <alignment vertical="center"/>
    </xf>
    <xf numFmtId="0" fontId="162" fillId="0" borderId="0" xfId="0" applyFont="1" applyFill="1" applyAlignment="1">
      <alignment horizontal="left" vertical="top" wrapText="1"/>
    </xf>
    <xf numFmtId="0" fontId="162" fillId="0" borderId="0" xfId="0" applyFont="1" applyFill="1" applyAlignment="1">
      <alignment horizontal="left" vertical="top"/>
    </xf>
    <xf numFmtId="38" fontId="163" fillId="0" borderId="10" xfId="48" applyFont="1" applyFill="1" applyBorder="1" applyAlignment="1">
      <alignment horizontal="center" vertical="center" wrapText="1"/>
    </xf>
    <xf numFmtId="38" fontId="163" fillId="0" borderId="10" xfId="48" applyFont="1" applyFill="1" applyBorder="1" applyAlignment="1">
      <alignment horizontal="center" vertical="center"/>
    </xf>
    <xf numFmtId="38" fontId="109" fillId="0" borderId="43" xfId="48" applyFont="1" applyFill="1" applyBorder="1" applyAlignment="1">
      <alignment horizontal="left" vertical="center" shrinkToFit="1"/>
    </xf>
    <xf numFmtId="38" fontId="109" fillId="0" borderId="44" xfId="48" applyFont="1" applyFill="1" applyBorder="1" applyAlignment="1">
      <alignment horizontal="left" vertical="center" shrinkToFit="1"/>
    </xf>
    <xf numFmtId="38" fontId="109" fillId="0" borderId="45" xfId="48" applyFont="1" applyFill="1" applyBorder="1" applyAlignment="1">
      <alignment horizontal="left" vertical="center" shrinkToFit="1"/>
    </xf>
    <xf numFmtId="38" fontId="109" fillId="0" borderId="46" xfId="48" applyFont="1" applyFill="1" applyBorder="1" applyAlignment="1">
      <alignment horizontal="left" vertical="center" shrinkToFit="1"/>
    </xf>
    <xf numFmtId="38" fontId="109" fillId="0" borderId="47" xfId="48" applyFont="1" applyFill="1" applyBorder="1" applyAlignment="1">
      <alignment horizontal="left" vertical="center" shrinkToFit="1"/>
    </xf>
    <xf numFmtId="38" fontId="109" fillId="0" borderId="48" xfId="48" applyFont="1" applyFill="1" applyBorder="1" applyAlignment="1">
      <alignment horizontal="left" vertical="center" shrinkToFit="1"/>
    </xf>
    <xf numFmtId="38" fontId="164" fillId="0" borderId="45" xfId="48" applyFont="1" applyFill="1" applyBorder="1" applyAlignment="1">
      <alignment horizontal="center" vertical="center"/>
    </xf>
    <xf numFmtId="38" fontId="164" fillId="0" borderId="46" xfId="48" applyFont="1" applyFill="1" applyBorder="1" applyAlignment="1">
      <alignment horizontal="center" vertical="center"/>
    </xf>
    <xf numFmtId="38" fontId="165" fillId="0" borderId="0" xfId="48" applyFont="1" applyFill="1" applyAlignment="1">
      <alignment horizontal="center" vertical="center"/>
    </xf>
    <xf numFmtId="38" fontId="123" fillId="7" borderId="45" xfId="48" applyFont="1" applyFill="1" applyBorder="1" applyAlignment="1">
      <alignment horizontal="center" vertical="center" wrapText="1"/>
    </xf>
    <xf numFmtId="38" fontId="123" fillId="7" borderId="46" xfId="48" applyFont="1" applyFill="1" applyBorder="1" applyAlignment="1">
      <alignment horizontal="center" vertical="center" wrapText="1"/>
    </xf>
    <xf numFmtId="38" fontId="109" fillId="0" borderId="49" xfId="48" applyFont="1" applyFill="1" applyBorder="1" applyAlignment="1">
      <alignment horizontal="left" vertical="center" shrinkToFit="1"/>
    </xf>
    <xf numFmtId="38" fontId="109" fillId="0" borderId="50" xfId="48" applyFont="1" applyFill="1" applyBorder="1" applyAlignment="1">
      <alignment horizontal="left" vertical="center" shrinkToFit="1"/>
    </xf>
    <xf numFmtId="38" fontId="109" fillId="0" borderId="51" xfId="48" applyFont="1" applyFill="1" applyBorder="1" applyAlignment="1">
      <alignment horizontal="left" vertical="center" shrinkToFit="1"/>
    </xf>
    <xf numFmtId="38" fontId="109" fillId="0" borderId="52" xfId="48" applyFont="1" applyFill="1" applyBorder="1" applyAlignment="1">
      <alignment horizontal="left" vertical="center" shrinkToFit="1"/>
    </xf>
    <xf numFmtId="38" fontId="109" fillId="35" borderId="38" xfId="48" applyFont="1" applyFill="1" applyBorder="1" applyAlignment="1">
      <alignment horizontal="left" vertical="center" shrinkToFit="1"/>
    </xf>
    <xf numFmtId="38" fontId="109" fillId="35" borderId="26" xfId="48" applyFont="1" applyFill="1" applyBorder="1" applyAlignment="1">
      <alignment horizontal="left" vertical="center" shrinkToFit="1"/>
    </xf>
    <xf numFmtId="0" fontId="161" fillId="0" borderId="53" xfId="0" applyFont="1" applyFill="1" applyBorder="1" applyAlignment="1">
      <alignment horizontal="center" vertical="center" wrapText="1"/>
    </xf>
    <xf numFmtId="0" fontId="161" fillId="0" borderId="53" xfId="0" applyFont="1" applyFill="1" applyBorder="1" applyAlignment="1">
      <alignment horizontal="center" vertical="center"/>
    </xf>
    <xf numFmtId="38" fontId="109" fillId="35" borderId="34" xfId="48" applyFont="1" applyFill="1" applyBorder="1" applyAlignment="1">
      <alignment horizontal="left" vertical="center" shrinkToFit="1"/>
    </xf>
    <xf numFmtId="38" fontId="109" fillId="35" borderId="24" xfId="48" applyFont="1" applyFill="1" applyBorder="1" applyAlignment="1">
      <alignment horizontal="left" vertical="center" shrinkToFit="1"/>
    </xf>
    <xf numFmtId="38" fontId="109" fillId="35" borderId="35" xfId="48" applyFont="1" applyFill="1" applyBorder="1" applyAlignment="1">
      <alignment horizontal="left" vertical="center" shrinkToFit="1"/>
    </xf>
    <xf numFmtId="38" fontId="109" fillId="35" borderId="25" xfId="48" applyFont="1" applyFill="1" applyBorder="1" applyAlignment="1">
      <alignment horizontal="left" vertical="center" shrinkToFit="1"/>
    </xf>
    <xf numFmtId="38" fontId="109" fillId="35" borderId="43" xfId="48" applyFont="1" applyFill="1" applyBorder="1" applyAlignment="1">
      <alignment horizontal="left" vertical="center" shrinkToFit="1"/>
    </xf>
    <xf numFmtId="38" fontId="109" fillId="35" borderId="44" xfId="48" applyFont="1" applyFill="1" applyBorder="1" applyAlignment="1">
      <alignment horizontal="left" vertical="center" shrinkToFit="1"/>
    </xf>
    <xf numFmtId="38" fontId="109" fillId="35" borderId="45" xfId="48" applyFont="1" applyFill="1" applyBorder="1" applyAlignment="1">
      <alignment horizontal="left" vertical="center" shrinkToFit="1"/>
    </xf>
    <xf numFmtId="38" fontId="109" fillId="35" borderId="46" xfId="48" applyFont="1" applyFill="1" applyBorder="1" applyAlignment="1">
      <alignment horizontal="left" vertical="center" shrinkToFit="1"/>
    </xf>
    <xf numFmtId="38" fontId="149" fillId="0" borderId="54" xfId="48" applyFont="1" applyFill="1" applyBorder="1" applyAlignment="1">
      <alignment horizontal="center" vertical="center" wrapText="1"/>
    </xf>
    <xf numFmtId="38" fontId="149" fillId="0" borderId="41" xfId="48" applyFont="1" applyFill="1" applyBorder="1" applyAlignment="1">
      <alignment horizontal="center" vertical="center" wrapText="1"/>
    </xf>
    <xf numFmtId="38" fontId="149" fillId="0" borderId="55" xfId="48" applyFont="1" applyFill="1" applyBorder="1" applyAlignment="1">
      <alignment horizontal="center" vertical="center" wrapText="1"/>
    </xf>
    <xf numFmtId="38" fontId="109" fillId="0" borderId="10" xfId="48" applyFont="1" applyFill="1" applyBorder="1" applyAlignment="1">
      <alignment horizontal="center" vertical="center" wrapText="1"/>
    </xf>
    <xf numFmtId="38" fontId="109" fillId="0" borderId="10" xfId="48" applyFont="1" applyFill="1" applyBorder="1" applyAlignment="1">
      <alignment horizontal="center" vertical="center"/>
    </xf>
    <xf numFmtId="38" fontId="0" fillId="37" borderId="45" xfId="48" applyFont="1" applyFill="1" applyBorder="1" applyAlignment="1">
      <alignment horizontal="center" vertical="center" shrinkToFit="1"/>
    </xf>
    <xf numFmtId="38" fontId="0" fillId="37" borderId="29" xfId="48" applyFont="1" applyFill="1" applyBorder="1" applyAlignment="1">
      <alignment horizontal="center" vertical="center" shrinkToFit="1"/>
    </xf>
    <xf numFmtId="38" fontId="0" fillId="37" borderId="46" xfId="48" applyFont="1" applyFill="1" applyBorder="1" applyAlignment="1">
      <alignment horizontal="center" vertical="center" shrinkToFit="1"/>
    </xf>
    <xf numFmtId="38" fontId="149" fillId="0" borderId="45" xfId="48" applyFont="1" applyFill="1" applyBorder="1" applyAlignment="1">
      <alignment horizontal="center" vertical="center" wrapText="1"/>
    </xf>
    <xf numFmtId="38" fontId="149" fillId="0" borderId="29" xfId="48" applyFont="1" applyFill="1" applyBorder="1" applyAlignment="1">
      <alignment horizontal="center" vertical="center" wrapText="1"/>
    </xf>
    <xf numFmtId="38" fontId="149" fillId="0" borderId="46" xfId="48" applyFont="1" applyFill="1" applyBorder="1" applyAlignment="1">
      <alignment horizontal="center" vertical="center" wrapText="1"/>
    </xf>
    <xf numFmtId="38" fontId="149" fillId="35" borderId="56" xfId="48" applyFont="1" applyFill="1" applyBorder="1" applyAlignment="1">
      <alignment horizontal="center" vertical="center" wrapText="1"/>
    </xf>
    <xf numFmtId="38" fontId="149" fillId="35" borderId="20" xfId="48" applyFont="1" applyFill="1" applyBorder="1" applyAlignment="1">
      <alignment horizontal="center" vertical="center" wrapText="1"/>
    </xf>
    <xf numFmtId="38" fontId="149" fillId="35" borderId="57" xfId="48" applyFont="1" applyFill="1" applyBorder="1" applyAlignment="1">
      <alignment horizontal="center" vertical="center" wrapText="1"/>
    </xf>
    <xf numFmtId="38" fontId="109" fillId="0" borderId="10" xfId="48" applyFont="1" applyFill="1" applyBorder="1" applyAlignment="1">
      <alignment horizontal="left" vertical="center" shrinkToFit="1"/>
    </xf>
    <xf numFmtId="38" fontId="0" fillId="0" borderId="58" xfId="48" applyFont="1" applyFill="1" applyBorder="1" applyAlignment="1">
      <alignment horizontal="left" vertical="center" wrapText="1"/>
    </xf>
    <xf numFmtId="38" fontId="0" fillId="0" borderId="59" xfId="48" applyFont="1" applyFill="1" applyBorder="1" applyAlignment="1">
      <alignment horizontal="left" vertical="center" wrapText="1"/>
    </xf>
    <xf numFmtId="38" fontId="0" fillId="0" borderId="60" xfId="48" applyFont="1" applyFill="1" applyBorder="1" applyAlignment="1">
      <alignment horizontal="left" vertical="center" wrapText="1"/>
    </xf>
    <xf numFmtId="38" fontId="129" fillId="0" borderId="53" xfId="48" applyFont="1" applyFill="1" applyBorder="1" applyAlignment="1">
      <alignment horizontal="center" vertical="center" wrapText="1"/>
    </xf>
    <xf numFmtId="38" fontId="149" fillId="0" borderId="34" xfId="48" applyFont="1" applyFill="1" applyBorder="1" applyAlignment="1">
      <alignment horizontal="center" vertical="center" wrapText="1"/>
    </xf>
    <xf numFmtId="38" fontId="149" fillId="0" borderId="61" xfId="48" applyFont="1" applyFill="1" applyBorder="1" applyAlignment="1">
      <alignment horizontal="center" vertical="center" wrapText="1"/>
    </xf>
    <xf numFmtId="38" fontId="149" fillId="0" borderId="24" xfId="48" applyFont="1" applyFill="1" applyBorder="1" applyAlignment="1">
      <alignment horizontal="center" vertical="center" wrapText="1"/>
    </xf>
    <xf numFmtId="38" fontId="149" fillId="0" borderId="38" xfId="48" applyFont="1" applyFill="1" applyBorder="1" applyAlignment="1">
      <alignment horizontal="center" vertical="center" wrapText="1"/>
    </xf>
    <xf numFmtId="38" fontId="149" fillId="0" borderId="62" xfId="48" applyFont="1" applyFill="1" applyBorder="1" applyAlignment="1">
      <alignment horizontal="center" vertical="center" wrapText="1"/>
    </xf>
    <xf numFmtId="38" fontId="149" fillId="0" borderId="26" xfId="48" applyFont="1" applyFill="1" applyBorder="1" applyAlignment="1">
      <alignment horizontal="center" vertical="center" wrapText="1"/>
    </xf>
    <xf numFmtId="38" fontId="166" fillId="0" borderId="0" xfId="48" applyFont="1" applyFill="1" applyAlignment="1">
      <alignment horizontal="center" vertical="top"/>
    </xf>
    <xf numFmtId="38" fontId="0" fillId="35" borderId="35" xfId="48" applyFont="1" applyFill="1" applyBorder="1" applyAlignment="1">
      <alignment vertical="center" wrapText="1"/>
    </xf>
    <xf numFmtId="38" fontId="0" fillId="35" borderId="63" xfId="48" applyFont="1" applyFill="1" applyBorder="1" applyAlignment="1">
      <alignment vertical="center" wrapText="1"/>
    </xf>
    <xf numFmtId="38" fontId="109" fillId="35" borderId="10" xfId="48" applyFont="1" applyFill="1" applyBorder="1" applyAlignment="1">
      <alignment horizontal="left" vertical="center" shrinkToFit="1"/>
    </xf>
    <xf numFmtId="38" fontId="167" fillId="0" borderId="20" xfId="48" applyFont="1" applyFill="1" applyBorder="1" applyAlignment="1">
      <alignment horizontal="right" vertical="center"/>
    </xf>
    <xf numFmtId="38" fontId="168" fillId="0" borderId="20" xfId="48" applyFont="1" applyFill="1" applyBorder="1" applyAlignment="1">
      <alignment horizontal="right" vertical="center"/>
    </xf>
    <xf numFmtId="38" fontId="168" fillId="0" borderId="0" xfId="48" applyFont="1" applyFill="1" applyBorder="1" applyAlignment="1">
      <alignment horizontal="right" vertical="center"/>
    </xf>
    <xf numFmtId="38" fontId="147" fillId="0" borderId="0" xfId="48" applyFont="1" applyFill="1" applyBorder="1" applyAlignment="1">
      <alignment horizontal="left" vertical="top"/>
    </xf>
    <xf numFmtId="38" fontId="0" fillId="0" borderId="64" xfId="48" applyFont="1" applyFill="1" applyBorder="1" applyAlignment="1">
      <alignment horizontal="left" vertical="center" wrapText="1"/>
    </xf>
    <xf numFmtId="38" fontId="0" fillId="0" borderId="65" xfId="48" applyFont="1" applyFill="1" applyBorder="1" applyAlignment="1">
      <alignment horizontal="left" vertical="center" wrapText="1"/>
    </xf>
    <xf numFmtId="38" fontId="0" fillId="0" borderId="66" xfId="48" applyFont="1" applyFill="1" applyBorder="1" applyAlignment="1">
      <alignment horizontal="left" vertical="center" wrapText="1"/>
    </xf>
    <xf numFmtId="38" fontId="3" fillId="0" borderId="0" xfId="48" applyFont="1" applyFill="1" applyAlignment="1">
      <alignment horizontal="left"/>
    </xf>
    <xf numFmtId="38" fontId="0" fillId="0" borderId="67" xfId="48" applyFont="1" applyFill="1" applyBorder="1" applyAlignment="1">
      <alignment horizontal="left" vertical="center" wrapText="1"/>
    </xf>
    <xf numFmtId="38" fontId="0" fillId="0" borderId="68" xfId="48" applyFont="1" applyFill="1" applyBorder="1" applyAlignment="1">
      <alignment horizontal="left" vertical="center" wrapText="1"/>
    </xf>
    <xf numFmtId="38" fontId="0" fillId="0" borderId="69" xfId="48" applyFont="1" applyFill="1" applyBorder="1" applyAlignment="1">
      <alignment horizontal="left" vertical="center" wrapText="1"/>
    </xf>
    <xf numFmtId="38" fontId="0" fillId="37" borderId="10" xfId="48" applyFont="1" applyFill="1" applyBorder="1" applyAlignment="1">
      <alignment horizontal="center" vertical="center" wrapText="1"/>
    </xf>
    <xf numFmtId="38" fontId="0" fillId="0" borderId="54" xfId="48" applyFont="1" applyFill="1" applyBorder="1" applyAlignment="1">
      <alignment horizontal="left" vertical="center" wrapText="1"/>
    </xf>
    <xf numFmtId="38" fontId="0" fillId="0" borderId="41" xfId="48" applyFont="1" applyFill="1" applyBorder="1" applyAlignment="1">
      <alignment horizontal="left" vertical="center" wrapText="1"/>
    </xf>
    <xf numFmtId="38" fontId="0" fillId="0" borderId="55" xfId="48" applyFont="1" applyFill="1" applyBorder="1" applyAlignment="1">
      <alignment horizontal="left" vertical="center" wrapText="1"/>
    </xf>
    <xf numFmtId="38" fontId="0" fillId="0" borderId="56" xfId="48" applyFont="1" applyFill="1" applyBorder="1" applyAlignment="1">
      <alignment vertical="center" wrapText="1"/>
    </xf>
    <xf numFmtId="38" fontId="0" fillId="0" borderId="20" xfId="48" applyFont="1" applyFill="1" applyBorder="1" applyAlignment="1">
      <alignment vertical="center" wrapText="1"/>
    </xf>
    <xf numFmtId="38" fontId="149" fillId="0" borderId="35" xfId="48" applyFont="1" applyFill="1" applyBorder="1" applyAlignment="1">
      <alignment horizontal="center" vertical="center" wrapText="1"/>
    </xf>
    <xf numFmtId="38" fontId="149" fillId="0" borderId="63" xfId="48" applyFont="1" applyFill="1" applyBorder="1" applyAlignment="1">
      <alignment horizontal="center" vertical="center" wrapText="1"/>
    </xf>
    <xf numFmtId="38" fontId="149" fillId="0" borderId="25" xfId="48" applyFont="1" applyFill="1" applyBorder="1" applyAlignment="1">
      <alignment horizontal="center" vertical="center" wrapText="1"/>
    </xf>
    <xf numFmtId="38" fontId="0" fillId="38" borderId="45" xfId="48" applyFont="1" applyFill="1" applyBorder="1" applyAlignment="1">
      <alignment horizontal="center" vertical="center" shrinkToFit="1"/>
    </xf>
    <xf numFmtId="38" fontId="0" fillId="38" borderId="29" xfId="48" applyFont="1" applyFill="1" applyBorder="1" applyAlignment="1">
      <alignment horizontal="center" vertical="center" shrinkToFit="1"/>
    </xf>
    <xf numFmtId="38" fontId="0" fillId="38" borderId="46" xfId="48" applyFont="1" applyFill="1" applyBorder="1" applyAlignment="1">
      <alignment horizontal="center" vertical="center" shrinkToFit="1"/>
    </xf>
    <xf numFmtId="38" fontId="169" fillId="33" borderId="10" xfId="48" applyFont="1" applyFill="1" applyBorder="1" applyAlignment="1">
      <alignment horizontal="center" vertical="center" wrapText="1"/>
    </xf>
    <xf numFmtId="38" fontId="169" fillId="33" borderId="10" xfId="48" applyFont="1" applyFill="1" applyBorder="1" applyAlignment="1">
      <alignment horizontal="center" vertical="center"/>
    </xf>
    <xf numFmtId="38" fontId="170" fillId="0" borderId="41" xfId="48" applyFont="1" applyFill="1" applyBorder="1" applyAlignment="1">
      <alignment horizontal="left"/>
    </xf>
    <xf numFmtId="38" fontId="109" fillId="0" borderId="11" xfId="48" applyFont="1" applyFill="1" applyBorder="1" applyAlignment="1">
      <alignment horizontal="left" vertical="center" shrinkToFit="1"/>
    </xf>
    <xf numFmtId="38" fontId="113" fillId="7" borderId="10" xfId="48" applyFont="1" applyFill="1" applyBorder="1" applyAlignment="1">
      <alignment horizontal="center" vertical="center" textRotation="255"/>
    </xf>
    <xf numFmtId="38" fontId="113" fillId="5" borderId="10" xfId="48" applyFont="1" applyFill="1" applyBorder="1" applyAlignment="1">
      <alignment horizontal="center" vertical="center" textRotation="255"/>
    </xf>
    <xf numFmtId="38" fontId="171" fillId="0" borderId="20" xfId="48" applyFont="1" applyFill="1" applyBorder="1" applyAlignment="1">
      <alignment horizontal="right" vertical="center"/>
    </xf>
    <xf numFmtId="38" fontId="171" fillId="0" borderId="0" xfId="48" applyFont="1" applyFill="1" applyBorder="1" applyAlignment="1">
      <alignment horizontal="right" vertical="center"/>
    </xf>
    <xf numFmtId="38" fontId="109" fillId="0" borderId="70" xfId="48" applyFont="1" applyFill="1" applyBorder="1" applyAlignment="1">
      <alignment horizontal="left" vertical="center" shrinkToFit="1"/>
    </xf>
    <xf numFmtId="38" fontId="109" fillId="0" borderId="71" xfId="48" applyFont="1" applyFill="1" applyBorder="1" applyAlignment="1">
      <alignment horizontal="left" vertical="center" shrinkToFit="1"/>
    </xf>
    <xf numFmtId="38" fontId="109" fillId="0" borderId="72" xfId="48" applyFont="1" applyFill="1" applyBorder="1" applyAlignment="1">
      <alignment horizontal="left" vertical="center" shrinkToFit="1"/>
    </xf>
    <xf numFmtId="38" fontId="109" fillId="0" borderId="12" xfId="48" applyFont="1" applyFill="1" applyBorder="1" applyAlignment="1">
      <alignment horizontal="left" vertical="center" shrinkToFit="1"/>
    </xf>
    <xf numFmtId="38" fontId="109" fillId="35" borderId="28" xfId="48" applyFont="1" applyFill="1" applyBorder="1" applyAlignment="1">
      <alignment horizontal="left" vertical="center" wrapText="1" shrinkToFit="1"/>
    </xf>
    <xf numFmtId="38" fontId="109" fillId="35" borderId="28" xfId="48" applyFont="1" applyFill="1" applyBorder="1" applyAlignment="1">
      <alignment horizontal="left" vertical="center" shrinkToFit="1"/>
    </xf>
    <xf numFmtId="38" fontId="109" fillId="35" borderId="12" xfId="48" applyFont="1" applyFill="1" applyBorder="1" applyAlignment="1">
      <alignment horizontal="left" vertical="center" wrapText="1" shrinkToFit="1"/>
    </xf>
    <xf numFmtId="38" fontId="109" fillId="35" borderId="12" xfId="48" applyFont="1" applyFill="1" applyBorder="1" applyAlignment="1">
      <alignment horizontal="left" vertical="center" shrinkToFit="1"/>
    </xf>
    <xf numFmtId="38" fontId="0" fillId="0" borderId="73" xfId="48" applyFont="1" applyFill="1" applyBorder="1" applyAlignment="1">
      <alignment horizontal="left" vertical="center" wrapText="1"/>
    </xf>
    <xf numFmtId="38" fontId="0" fillId="0" borderId="74" xfId="48" applyFont="1" applyFill="1" applyBorder="1" applyAlignment="1">
      <alignment horizontal="left" vertical="center" wrapText="1"/>
    </xf>
    <xf numFmtId="38" fontId="0" fillId="0" borderId="75" xfId="48" applyFont="1" applyFill="1" applyBorder="1" applyAlignment="1">
      <alignment horizontal="left" vertical="center" wrapText="1"/>
    </xf>
    <xf numFmtId="38" fontId="0" fillId="0" borderId="76" xfId="48" applyFont="1" applyFill="1" applyBorder="1" applyAlignment="1">
      <alignment horizontal="left" vertical="center" wrapText="1"/>
    </xf>
    <xf numFmtId="38" fontId="0" fillId="0" borderId="77" xfId="48" applyFont="1" applyFill="1" applyBorder="1" applyAlignment="1">
      <alignment horizontal="left" vertical="center" wrapText="1"/>
    </xf>
    <xf numFmtId="38" fontId="0" fillId="0" borderId="78" xfId="48" applyFont="1" applyFill="1" applyBorder="1" applyAlignment="1">
      <alignment horizontal="left" vertical="center" wrapText="1"/>
    </xf>
    <xf numFmtId="38" fontId="0" fillId="0" borderId="79" xfId="48" applyFont="1" applyFill="1" applyBorder="1" applyAlignment="1">
      <alignment horizontal="left" vertical="center" wrapText="1"/>
    </xf>
    <xf numFmtId="38" fontId="0" fillId="0" borderId="80" xfId="48" applyFont="1" applyFill="1" applyBorder="1" applyAlignment="1">
      <alignment horizontal="left" vertical="center" wrapText="1"/>
    </xf>
    <xf numFmtId="38" fontId="0" fillId="0" borderId="81" xfId="48" applyFont="1" applyFill="1" applyBorder="1" applyAlignment="1">
      <alignment horizontal="left" vertical="center" wrapText="1"/>
    </xf>
    <xf numFmtId="38" fontId="109" fillId="0" borderId="82" xfId="48" applyFont="1" applyFill="1" applyBorder="1" applyAlignment="1">
      <alignment horizontal="left" vertical="center" shrinkToFit="1"/>
    </xf>
    <xf numFmtId="38" fontId="109" fillId="0" borderId="83" xfId="48" applyFont="1" applyFill="1" applyBorder="1" applyAlignment="1">
      <alignment horizontal="left" vertical="center" shrinkToFit="1"/>
    </xf>
    <xf numFmtId="38" fontId="109" fillId="0" borderId="84" xfId="48" applyFont="1" applyFill="1" applyBorder="1" applyAlignment="1">
      <alignment horizontal="left" vertical="center" shrinkToFit="1"/>
    </xf>
    <xf numFmtId="38" fontId="0" fillId="38" borderId="10" xfId="48" applyFont="1" applyFill="1" applyBorder="1" applyAlignment="1">
      <alignment horizontal="center" vertical="center" shrinkToFit="1"/>
    </xf>
    <xf numFmtId="38" fontId="0" fillId="0" borderId="45" xfId="48" applyFont="1" applyFill="1" applyBorder="1" applyAlignment="1">
      <alignment horizontal="left" vertical="center" wrapText="1"/>
    </xf>
    <xf numFmtId="38" fontId="0" fillId="0" borderId="29" xfId="48" applyFont="1" applyFill="1" applyBorder="1" applyAlignment="1">
      <alignment horizontal="left" vertical="center" wrapText="1"/>
    </xf>
    <xf numFmtId="38" fontId="0" fillId="0" borderId="46" xfId="48" applyFont="1" applyFill="1" applyBorder="1" applyAlignment="1">
      <alignment horizontal="left" vertical="center" wrapText="1"/>
    </xf>
    <xf numFmtId="38" fontId="109" fillId="0" borderId="85" xfId="48" applyFont="1" applyFill="1" applyBorder="1" applyAlignment="1">
      <alignment horizontal="left" vertical="center" shrinkToFit="1"/>
    </xf>
    <xf numFmtId="38" fontId="109" fillId="0" borderId="86" xfId="48" applyFont="1" applyFill="1" applyBorder="1" applyAlignment="1">
      <alignment horizontal="left" vertical="center" shrinkToFit="1"/>
    </xf>
    <xf numFmtId="38" fontId="109" fillId="0" borderId="87" xfId="48" applyFont="1" applyFill="1" applyBorder="1" applyAlignment="1">
      <alignment horizontal="left" vertical="center" shrinkToFit="1"/>
    </xf>
    <xf numFmtId="38" fontId="160" fillId="0" borderId="85" xfId="48" applyFont="1" applyFill="1" applyBorder="1" applyAlignment="1">
      <alignment horizontal="left" vertical="center" shrinkToFit="1"/>
    </xf>
    <xf numFmtId="38" fontId="160" fillId="0" borderId="86" xfId="48" applyFont="1" applyFill="1" applyBorder="1" applyAlignment="1">
      <alignment horizontal="left" vertical="center" shrinkToFit="1"/>
    </xf>
    <xf numFmtId="38" fontId="160" fillId="0" borderId="87" xfId="48" applyFont="1" applyFill="1" applyBorder="1" applyAlignment="1">
      <alignment horizontal="left" vertical="center" shrinkToFit="1"/>
    </xf>
    <xf numFmtId="38" fontId="159" fillId="0" borderId="10" xfId="48" applyFont="1" applyFill="1" applyBorder="1" applyAlignment="1">
      <alignment horizontal="center" vertical="center" shrinkToFit="1"/>
    </xf>
    <xf numFmtId="38" fontId="109" fillId="35" borderId="29" xfId="48" applyFont="1" applyFill="1" applyBorder="1" applyAlignment="1">
      <alignment horizontal="left" vertical="center" shrinkToFit="1"/>
    </xf>
    <xf numFmtId="38" fontId="109" fillId="0" borderId="88" xfId="48" applyFont="1" applyFill="1" applyBorder="1" applyAlignment="1">
      <alignment horizontal="center" vertical="center"/>
    </xf>
    <xf numFmtId="38" fontId="109" fillId="0" borderId="31" xfId="48" applyFont="1" applyFill="1" applyBorder="1" applyAlignment="1">
      <alignment horizontal="center" vertical="center"/>
    </xf>
    <xf numFmtId="38" fontId="149" fillId="0" borderId="20" xfId="48" applyFont="1" applyFill="1" applyBorder="1" applyAlignment="1">
      <alignment horizontal="left" vertical="top" wrapText="1"/>
    </xf>
    <xf numFmtId="38" fontId="169" fillId="35" borderId="10" xfId="48" applyFont="1" applyFill="1" applyBorder="1" applyAlignment="1">
      <alignment horizontal="center" vertical="center" wrapText="1"/>
    </xf>
    <xf numFmtId="38" fontId="169" fillId="35" borderId="10" xfId="48" applyFont="1" applyFill="1" applyBorder="1" applyAlignment="1">
      <alignment horizontal="center" vertical="center"/>
    </xf>
    <xf numFmtId="38" fontId="124" fillId="10" borderId="10" xfId="48" applyFont="1" applyFill="1" applyBorder="1" applyAlignment="1">
      <alignment horizontal="center" vertical="center" textRotation="255"/>
    </xf>
    <xf numFmtId="38" fontId="0" fillId="38" borderId="10" xfId="48" applyFont="1" applyFill="1" applyBorder="1" applyAlignment="1">
      <alignment horizontal="center" vertical="center"/>
    </xf>
    <xf numFmtId="38" fontId="128" fillId="3" borderId="10" xfId="48" applyFont="1" applyFill="1" applyBorder="1" applyAlignment="1">
      <alignment horizontal="center" vertical="center" textRotation="255"/>
    </xf>
    <xf numFmtId="38" fontId="109" fillId="33" borderId="11" xfId="48" applyFont="1" applyFill="1" applyBorder="1" applyAlignment="1">
      <alignment horizontal="center" vertical="center" wrapText="1"/>
    </xf>
    <xf numFmtId="38" fontId="109" fillId="33" borderId="16" xfId="48" applyFont="1" applyFill="1" applyBorder="1" applyAlignment="1">
      <alignment horizontal="center" vertical="center"/>
    </xf>
    <xf numFmtId="38" fontId="109" fillId="33" borderId="12" xfId="48" applyFont="1" applyFill="1" applyBorder="1" applyAlignment="1">
      <alignment horizontal="center" vertical="center"/>
    </xf>
    <xf numFmtId="38" fontId="109" fillId="4" borderId="45" xfId="48" applyFont="1" applyFill="1" applyBorder="1" applyAlignment="1">
      <alignment horizontal="center" vertical="center" shrinkToFit="1"/>
    </xf>
    <xf numFmtId="38" fontId="109" fillId="4" borderId="29" xfId="48" applyFont="1" applyFill="1" applyBorder="1" applyAlignment="1">
      <alignment horizontal="center" vertical="center" shrinkToFit="1"/>
    </xf>
    <xf numFmtId="38" fontId="109" fillId="4" borderId="46" xfId="48" applyFont="1" applyFill="1" applyBorder="1" applyAlignment="1">
      <alignment horizontal="center" vertical="center" shrinkToFit="1"/>
    </xf>
    <xf numFmtId="38" fontId="118" fillId="0" borderId="41" xfId="48" applyFont="1" applyFill="1" applyBorder="1" applyAlignment="1">
      <alignment horizontal="left" vertical="center"/>
    </xf>
    <xf numFmtId="38" fontId="109" fillId="35" borderId="56" xfId="48" applyFont="1" applyFill="1" applyBorder="1" applyAlignment="1">
      <alignment horizontal="left" vertical="center" shrinkToFit="1"/>
    </xf>
    <xf numFmtId="38" fontId="109" fillId="35" borderId="20" xfId="48" applyFont="1" applyFill="1" applyBorder="1" applyAlignment="1">
      <alignment horizontal="left" vertical="center" shrinkToFit="1"/>
    </xf>
    <xf numFmtId="38" fontId="109" fillId="35" borderId="57" xfId="48" applyFont="1" applyFill="1" applyBorder="1" applyAlignment="1">
      <alignment horizontal="left" vertical="center" shrinkToFit="1"/>
    </xf>
    <xf numFmtId="38" fontId="109" fillId="35" borderId="16" xfId="48" applyFont="1" applyFill="1" applyBorder="1" applyAlignment="1">
      <alignment horizontal="left" vertical="center" shrinkToFit="1"/>
    </xf>
    <xf numFmtId="38" fontId="3" fillId="0" borderId="0" xfId="48" applyFont="1" applyFill="1" applyBorder="1" applyAlignment="1">
      <alignment horizontal="left"/>
    </xf>
    <xf numFmtId="38" fontId="147" fillId="0" borderId="0" xfId="48" applyFont="1" applyFill="1" applyAlignment="1">
      <alignment horizontal="left" vertical="center"/>
    </xf>
    <xf numFmtId="38" fontId="109" fillId="0" borderId="13" xfId="48" applyFont="1" applyFill="1" applyBorder="1" applyAlignment="1">
      <alignment horizontal="left" vertical="center" shrinkToFit="1"/>
    </xf>
    <xf numFmtId="38" fontId="109" fillId="0" borderId="29" xfId="48" applyFont="1" applyFill="1" applyBorder="1" applyAlignment="1">
      <alignment horizontal="left" vertical="center" shrinkToFit="1"/>
    </xf>
    <xf numFmtId="38" fontId="109" fillId="0" borderId="15" xfId="48" applyFont="1" applyFill="1" applyBorder="1" applyAlignment="1">
      <alignment horizontal="left" vertical="center" shrinkToFit="1"/>
    </xf>
    <xf numFmtId="38" fontId="167" fillId="0" borderId="16" xfId="48" applyFont="1" applyFill="1" applyBorder="1" applyAlignment="1">
      <alignment horizontal="left" vertical="center" shrinkToFit="1"/>
    </xf>
    <xf numFmtId="38" fontId="167" fillId="0" borderId="12" xfId="48" applyFont="1" applyFill="1" applyBorder="1" applyAlignment="1">
      <alignment horizontal="left" vertical="center" shrinkToFit="1"/>
    </xf>
    <xf numFmtId="38" fontId="109" fillId="0" borderId="14" xfId="48" applyFont="1" applyFill="1" applyBorder="1" applyAlignment="1">
      <alignment horizontal="left" vertical="center" shrinkToFit="1"/>
    </xf>
    <xf numFmtId="38" fontId="109" fillId="33" borderId="12" xfId="48" applyFont="1" applyFill="1" applyBorder="1" applyAlignment="1">
      <alignment horizontal="center" vertical="center" wrapText="1"/>
    </xf>
    <xf numFmtId="38" fontId="0" fillId="4" borderId="45" xfId="48" applyFont="1" applyFill="1" applyBorder="1" applyAlignment="1">
      <alignment horizontal="center" vertical="center" shrinkToFit="1"/>
    </xf>
    <xf numFmtId="38" fontId="0" fillId="4" borderId="29" xfId="48" applyFont="1" applyFill="1" applyBorder="1" applyAlignment="1">
      <alignment horizontal="center" vertical="center" shrinkToFit="1"/>
    </xf>
    <xf numFmtId="38" fontId="0" fillId="4" borderId="46" xfId="48" applyFont="1" applyFill="1" applyBorder="1" applyAlignment="1">
      <alignment horizontal="center" vertical="center" shrinkToFit="1"/>
    </xf>
    <xf numFmtId="38" fontId="149" fillId="0" borderId="89" xfId="48" applyFont="1" applyFill="1" applyBorder="1" applyAlignment="1">
      <alignment horizontal="center" vertical="center" wrapText="1"/>
    </xf>
    <xf numFmtId="38" fontId="149" fillId="0" borderId="42" xfId="48" applyFont="1" applyFill="1" applyBorder="1" applyAlignment="1">
      <alignment horizontal="center" vertical="center" wrapText="1"/>
    </xf>
    <xf numFmtId="38" fontId="149" fillId="0" borderId="23" xfId="48" applyFont="1" applyFill="1" applyBorder="1" applyAlignment="1">
      <alignment horizontal="center" vertical="center" wrapText="1"/>
    </xf>
    <xf numFmtId="38" fontId="0" fillId="0" borderId="35" xfId="48" applyFont="1" applyFill="1" applyBorder="1" applyAlignment="1">
      <alignment horizontal="left" vertical="center" wrapText="1"/>
    </xf>
    <xf numFmtId="38" fontId="0" fillId="0" borderId="63" xfId="48" applyFont="1" applyFill="1" applyBorder="1" applyAlignment="1">
      <alignment horizontal="left" vertical="center" wrapText="1"/>
    </xf>
    <xf numFmtId="38" fontId="0" fillId="0" borderId="25" xfId="48" applyFont="1" applyFill="1" applyBorder="1" applyAlignment="1">
      <alignment horizontal="left" vertical="center" wrapText="1"/>
    </xf>
    <xf numFmtId="38" fontId="0" fillId="0" borderId="34" xfId="48" applyFont="1" applyFill="1" applyBorder="1" applyAlignment="1">
      <alignment horizontal="left" vertical="center" wrapText="1"/>
    </xf>
    <xf numFmtId="38" fontId="0" fillId="0" borderId="61" xfId="48" applyFont="1" applyFill="1" applyBorder="1" applyAlignment="1">
      <alignment horizontal="left" vertical="center" wrapText="1"/>
    </xf>
    <xf numFmtId="38" fontId="0" fillId="0" borderId="24" xfId="48" applyFont="1" applyFill="1" applyBorder="1" applyAlignment="1">
      <alignment horizontal="left" vertical="center" wrapText="1"/>
    </xf>
    <xf numFmtId="38" fontId="167" fillId="0" borderId="11" xfId="48" applyFont="1" applyFill="1" applyBorder="1" applyAlignment="1">
      <alignment horizontal="left" vertical="center" shrinkToFit="1"/>
    </xf>
    <xf numFmtId="38" fontId="135" fillId="0" borderId="0" xfId="48" applyFont="1" applyFill="1" applyAlignment="1">
      <alignment horizontal="left"/>
    </xf>
    <xf numFmtId="38" fontId="109" fillId="0" borderId="37" xfId="48" applyFont="1" applyFill="1" applyBorder="1" applyAlignment="1">
      <alignment horizontal="left" vertical="center" shrinkToFit="1"/>
    </xf>
    <xf numFmtId="38" fontId="109" fillId="35" borderId="63" xfId="48" applyFont="1" applyFill="1" applyBorder="1" applyAlignment="1">
      <alignment horizontal="left" vertical="center" shrinkToFit="1"/>
    </xf>
    <xf numFmtId="38" fontId="109" fillId="35" borderId="90" xfId="48" applyFont="1" applyFill="1" applyBorder="1" applyAlignment="1">
      <alignment horizontal="left" vertical="center" shrinkToFit="1"/>
    </xf>
    <xf numFmtId="38" fontId="109" fillId="35" borderId="91" xfId="48" applyFont="1" applyFill="1" applyBorder="1" applyAlignment="1">
      <alignment horizontal="left" vertical="center" shrinkToFit="1"/>
    </xf>
    <xf numFmtId="38" fontId="109" fillId="35" borderId="92" xfId="48" applyFont="1" applyFill="1" applyBorder="1" applyAlignment="1">
      <alignment horizontal="left" vertical="center" shrinkToFit="1"/>
    </xf>
    <xf numFmtId="38" fontId="0" fillId="0" borderId="38" xfId="48" applyFont="1" applyFill="1" applyBorder="1" applyAlignment="1">
      <alignment horizontal="left" vertical="center" wrapText="1"/>
    </xf>
    <xf numFmtId="38" fontId="0" fillId="0" borderId="62" xfId="48" applyFont="1" applyFill="1" applyBorder="1" applyAlignment="1">
      <alignment horizontal="left" vertical="center" wrapText="1"/>
    </xf>
    <xf numFmtId="38" fontId="0" fillId="0" borderId="26" xfId="48" applyFont="1" applyFill="1" applyBorder="1" applyAlignment="1">
      <alignment horizontal="left" vertical="center" wrapText="1"/>
    </xf>
    <xf numFmtId="38" fontId="109" fillId="35" borderId="15" xfId="48" applyFont="1" applyFill="1" applyBorder="1" applyAlignment="1">
      <alignment horizontal="left" vertical="center" shrinkToFit="1"/>
    </xf>
    <xf numFmtId="38" fontId="109" fillId="0" borderId="29" xfId="48" applyFont="1" applyFill="1" applyBorder="1" applyAlignment="1">
      <alignment horizontal="left" shrinkToFit="1"/>
    </xf>
    <xf numFmtId="38" fontId="109" fillId="0" borderId="38" xfId="48" applyFont="1" applyFill="1" applyBorder="1" applyAlignment="1">
      <alignment horizontal="center" vertical="center"/>
    </xf>
    <xf numFmtId="38" fontId="109" fillId="0" borderId="26" xfId="48" applyFont="1" applyFill="1" applyBorder="1" applyAlignment="1">
      <alignment horizontal="center" vertical="center"/>
    </xf>
    <xf numFmtId="38" fontId="109" fillId="0" borderId="20" xfId="48" applyFont="1" applyFill="1" applyBorder="1" applyAlignment="1">
      <alignment horizontal="center" vertical="center"/>
    </xf>
    <xf numFmtId="38" fontId="109" fillId="7" borderId="45" xfId="48" applyFont="1" applyFill="1" applyBorder="1" applyAlignment="1">
      <alignment horizontal="center" vertical="center" shrinkToFit="1"/>
    </xf>
    <xf numFmtId="38" fontId="109" fillId="7" borderId="29" xfId="48" applyFont="1" applyFill="1" applyBorder="1" applyAlignment="1">
      <alignment horizontal="center" vertical="center" shrinkToFit="1"/>
    </xf>
    <xf numFmtId="38" fontId="109" fillId="7" borderId="46" xfId="48" applyFont="1" applyFill="1" applyBorder="1" applyAlignment="1">
      <alignment horizontal="center" vertical="center" shrinkToFit="1"/>
    </xf>
    <xf numFmtId="38" fontId="109" fillId="0" borderId="34" xfId="48" applyFont="1" applyFill="1" applyBorder="1" applyAlignment="1">
      <alignment horizontal="center" vertical="center"/>
    </xf>
    <xf numFmtId="38" fontId="109" fillId="0" borderId="24" xfId="48" applyFont="1" applyFill="1" applyBorder="1" applyAlignment="1">
      <alignment horizontal="center" vertical="center"/>
    </xf>
    <xf numFmtId="38" fontId="109" fillId="0" borderId="35" xfId="48" applyFont="1" applyFill="1" applyBorder="1" applyAlignment="1">
      <alignment horizontal="center" vertical="center"/>
    </xf>
    <xf numFmtId="38" fontId="109" fillId="0" borderId="25" xfId="48" applyFont="1" applyFill="1" applyBorder="1" applyAlignment="1">
      <alignment horizontal="center" vertical="center"/>
    </xf>
    <xf numFmtId="38" fontId="0" fillId="0" borderId="16" xfId="48" applyFont="1" applyFill="1" applyBorder="1" applyAlignment="1">
      <alignment horizontal="left" vertical="center" wrapText="1"/>
    </xf>
    <xf numFmtId="38" fontId="0" fillId="7" borderId="56" xfId="48" applyFont="1" applyFill="1" applyBorder="1" applyAlignment="1">
      <alignment horizontal="center" vertical="center" shrinkToFit="1"/>
    </xf>
    <xf numFmtId="38" fontId="0" fillId="7" borderId="20" xfId="48" applyFont="1" applyFill="1" applyBorder="1" applyAlignment="1">
      <alignment horizontal="center" vertical="center" shrinkToFit="1"/>
    </xf>
    <xf numFmtId="38" fontId="0" fillId="7" borderId="57" xfId="48" applyFont="1" applyFill="1" applyBorder="1" applyAlignment="1">
      <alignment horizontal="center" vertical="center" shrinkToFit="1"/>
    </xf>
    <xf numFmtId="38" fontId="109" fillId="33" borderId="38" xfId="48" applyFont="1" applyFill="1" applyBorder="1" applyAlignment="1">
      <alignment horizontal="center" vertical="center"/>
    </xf>
    <xf numFmtId="38" fontId="109" fillId="33" borderId="26" xfId="48" applyFont="1" applyFill="1" applyBorder="1" applyAlignment="1">
      <alignment horizontal="center" vertical="center"/>
    </xf>
    <xf numFmtId="38" fontId="109" fillId="33" borderId="34" xfId="48" applyFont="1" applyFill="1" applyBorder="1" applyAlignment="1">
      <alignment horizontal="center" vertical="center"/>
    </xf>
    <xf numFmtId="38" fontId="109" fillId="33" borderId="24" xfId="48" applyFont="1" applyFill="1" applyBorder="1" applyAlignment="1">
      <alignment horizontal="center" vertical="center"/>
    </xf>
    <xf numFmtId="38" fontId="109" fillId="33" borderId="35" xfId="48" applyFont="1" applyFill="1" applyBorder="1" applyAlignment="1">
      <alignment horizontal="center" vertical="center"/>
    </xf>
    <xf numFmtId="38" fontId="109" fillId="33" borderId="25" xfId="48" applyFont="1" applyFill="1" applyBorder="1" applyAlignment="1">
      <alignment horizontal="center" vertical="center"/>
    </xf>
    <xf numFmtId="38" fontId="109" fillId="7" borderId="45" xfId="48" applyFont="1" applyFill="1" applyBorder="1" applyAlignment="1">
      <alignment horizontal="center" vertical="center"/>
    </xf>
    <xf numFmtId="38" fontId="109" fillId="7" borderId="46" xfId="48" applyFont="1" applyFill="1" applyBorder="1" applyAlignment="1">
      <alignment horizontal="center" vertical="center"/>
    </xf>
    <xf numFmtId="38" fontId="0" fillId="0" borderId="11" xfId="48" applyFont="1" applyFill="1" applyBorder="1" applyAlignment="1">
      <alignment horizontal="left" vertical="center" wrapText="1"/>
    </xf>
    <xf numFmtId="38" fontId="109" fillId="0" borderId="35" xfId="48" applyFont="1" applyFill="1" applyBorder="1" applyAlignment="1">
      <alignment horizontal="center" vertical="center" shrinkToFit="1"/>
    </xf>
    <xf numFmtId="38" fontId="109" fillId="0" borderId="25" xfId="48" applyFont="1" applyFill="1" applyBorder="1" applyAlignment="1">
      <alignment horizontal="center" vertical="center" shrinkToFit="1"/>
    </xf>
    <xf numFmtId="38" fontId="149" fillId="0" borderId="13" xfId="48" applyFont="1" applyFill="1" applyBorder="1" applyAlignment="1">
      <alignment horizontal="left" vertical="center" shrinkToFit="1"/>
    </xf>
    <xf numFmtId="38" fontId="113" fillId="6" borderId="10" xfId="48" applyFont="1" applyFill="1" applyBorder="1" applyAlignment="1">
      <alignment horizontal="center" vertical="center" textRotation="255"/>
    </xf>
    <xf numFmtId="38" fontId="109" fillId="0" borderId="20" xfId="48" applyFont="1" applyFill="1" applyBorder="1" applyAlignment="1">
      <alignment horizontal="left" shrinkToFit="1"/>
    </xf>
    <xf numFmtId="38" fontId="0" fillId="0" borderId="12" xfId="48" applyFont="1" applyFill="1" applyBorder="1" applyAlignment="1">
      <alignment horizontal="left" vertical="center" wrapText="1"/>
    </xf>
    <xf numFmtId="38" fontId="118" fillId="0" borderId="0" xfId="48" applyFont="1" applyFill="1" applyBorder="1" applyAlignment="1">
      <alignment horizontal="left" vertical="top"/>
    </xf>
    <xf numFmtId="38" fontId="149" fillId="0" borderId="15" xfId="48" applyFont="1" applyFill="1" applyBorder="1" applyAlignment="1">
      <alignment horizontal="left" vertical="center" shrinkToFit="1"/>
    </xf>
    <xf numFmtId="38" fontId="135" fillId="0" borderId="0" xfId="48" applyFont="1" applyFill="1" applyAlignment="1">
      <alignment horizontal="left" vertical="center"/>
    </xf>
    <xf numFmtId="38" fontId="0" fillId="7" borderId="10" xfId="48" applyFont="1" applyFill="1" applyBorder="1" applyAlignment="1">
      <alignment horizontal="center" vertical="center" shrinkToFit="1"/>
    </xf>
    <xf numFmtId="38" fontId="0" fillId="0" borderId="10" xfId="48" applyFont="1" applyFill="1" applyBorder="1" applyAlignment="1">
      <alignment horizontal="left" vertical="center" wrapText="1"/>
    </xf>
    <xf numFmtId="38" fontId="149" fillId="0" borderId="14" xfId="48" applyFont="1" applyFill="1" applyBorder="1" applyAlignment="1">
      <alignment horizontal="left" vertical="center" shrinkToFit="1"/>
    </xf>
    <xf numFmtId="38" fontId="113" fillId="6" borderId="30" xfId="48" applyFont="1" applyFill="1" applyBorder="1" applyAlignment="1">
      <alignment horizontal="center" vertical="center" textRotation="255" shrinkToFit="1"/>
    </xf>
    <xf numFmtId="38" fontId="113" fillId="6" borderId="36" xfId="48" applyFont="1" applyFill="1" applyBorder="1" applyAlignment="1">
      <alignment horizontal="center" vertical="center" textRotation="255" shrinkToFit="1"/>
    </xf>
    <xf numFmtId="38" fontId="113" fillId="6" borderId="22" xfId="48" applyFont="1" applyFill="1" applyBorder="1" applyAlignment="1">
      <alignment horizontal="center" vertical="center" textRotation="255" shrinkToFit="1"/>
    </xf>
    <xf numFmtId="38" fontId="109" fillId="0" borderId="38" xfId="48" applyFont="1" applyFill="1" applyBorder="1" applyAlignment="1">
      <alignment horizontal="center" vertical="center" shrinkToFit="1"/>
    </xf>
    <xf numFmtId="38" fontId="109" fillId="0" borderId="26" xfId="48" applyFont="1" applyFill="1" applyBorder="1" applyAlignment="1">
      <alignment horizontal="center" vertical="center" shrinkToFit="1"/>
    </xf>
    <xf numFmtId="38" fontId="109" fillId="0" borderId="34" xfId="48" applyFont="1" applyFill="1" applyBorder="1" applyAlignment="1">
      <alignment horizontal="center" vertical="center" shrinkToFit="1"/>
    </xf>
    <xf numFmtId="38" fontId="109" fillId="0" borderId="24" xfId="48" applyFont="1" applyFill="1" applyBorder="1" applyAlignment="1">
      <alignment horizontal="center" vertical="center" shrinkToFit="1"/>
    </xf>
    <xf numFmtId="38" fontId="109" fillId="33" borderId="34" xfId="48" applyFont="1" applyFill="1" applyBorder="1" applyAlignment="1">
      <alignment horizontal="center" vertical="center" shrinkToFit="1"/>
    </xf>
    <xf numFmtId="38" fontId="109" fillId="33" borderId="24" xfId="48" applyFont="1" applyFill="1" applyBorder="1" applyAlignment="1">
      <alignment horizontal="center" vertical="center" shrinkToFit="1"/>
    </xf>
    <xf numFmtId="38" fontId="172" fillId="6" borderId="93" xfId="48" applyFont="1" applyFill="1" applyBorder="1" applyAlignment="1">
      <alignment horizontal="center" vertical="center" textRotation="255"/>
    </xf>
    <xf numFmtId="38" fontId="172" fillId="6" borderId="94" xfId="48" applyFont="1" applyFill="1" applyBorder="1" applyAlignment="1">
      <alignment horizontal="center" vertical="center" textRotation="255"/>
    </xf>
    <xf numFmtId="38" fontId="172" fillId="6" borderId="95" xfId="48" applyFont="1" applyFill="1" applyBorder="1" applyAlignment="1">
      <alignment horizontal="center" vertical="center" textRotation="255"/>
    </xf>
    <xf numFmtId="38" fontId="172" fillId="28" borderId="93" xfId="48" applyFont="1" applyFill="1" applyBorder="1" applyAlignment="1">
      <alignment horizontal="center" vertical="center" textRotation="255"/>
    </xf>
    <xf numFmtId="38" fontId="172" fillId="28" borderId="94" xfId="48" applyFont="1" applyFill="1" applyBorder="1" applyAlignment="1">
      <alignment horizontal="center" vertical="center" textRotation="255"/>
    </xf>
    <xf numFmtId="38" fontId="172" fillId="28" borderId="95" xfId="48" applyFont="1" applyFill="1" applyBorder="1" applyAlignment="1">
      <alignment horizontal="center" vertical="center" textRotation="255"/>
    </xf>
    <xf numFmtId="38" fontId="3" fillId="0" borderId="0" xfId="48" applyFont="1" applyFill="1" applyBorder="1" applyAlignment="1">
      <alignment horizontal="left" vertical="center"/>
    </xf>
    <xf numFmtId="38" fontId="109" fillId="3" borderId="54" xfId="48" applyFont="1" applyFill="1" applyBorder="1" applyAlignment="1">
      <alignment horizontal="center" vertical="center" shrinkToFit="1"/>
    </xf>
    <xf numFmtId="38" fontId="109" fillId="3" borderId="55" xfId="48" applyFont="1" applyFill="1" applyBorder="1" applyAlignment="1">
      <alignment horizontal="center" vertical="center" shrinkToFit="1"/>
    </xf>
    <xf numFmtId="38" fontId="109" fillId="33" borderId="38" xfId="48" applyFont="1" applyFill="1" applyBorder="1" applyAlignment="1">
      <alignment horizontal="center" vertical="center" shrinkToFit="1"/>
    </xf>
    <xf numFmtId="38" fontId="109" fillId="33" borderId="26" xfId="48" applyFont="1" applyFill="1" applyBorder="1" applyAlignment="1">
      <alignment horizontal="center" vertical="center" shrinkToFit="1"/>
    </xf>
    <xf numFmtId="38" fontId="147" fillId="0" borderId="0" xfId="48" applyFont="1" applyFill="1" applyAlignment="1">
      <alignment horizontal="left"/>
    </xf>
    <xf numFmtId="38" fontId="109" fillId="33" borderId="35" xfId="48" applyFont="1" applyFill="1" applyBorder="1" applyAlignment="1">
      <alignment horizontal="center" vertical="center" shrinkToFit="1"/>
    </xf>
    <xf numFmtId="38" fontId="109" fillId="33" borderId="25" xfId="48" applyFont="1" applyFill="1" applyBorder="1" applyAlignment="1">
      <alignment horizontal="center" vertical="center" shrinkToFit="1"/>
    </xf>
    <xf numFmtId="38" fontId="149" fillId="35" borderId="45" xfId="48" applyFont="1" applyFill="1" applyBorder="1" applyAlignment="1">
      <alignment horizontal="center" vertical="center" wrapText="1"/>
    </xf>
    <xf numFmtId="38" fontId="149" fillId="35" borderId="29" xfId="48" applyFont="1" applyFill="1" applyBorder="1" applyAlignment="1">
      <alignment horizontal="center" vertical="center" wrapText="1"/>
    </xf>
    <xf numFmtId="38" fontId="149" fillId="35" borderId="46" xfId="48" applyFont="1" applyFill="1" applyBorder="1" applyAlignment="1">
      <alignment horizontal="center" vertical="center" wrapText="1"/>
    </xf>
    <xf numFmtId="38" fontId="109" fillId="35" borderId="10" xfId="48" applyFont="1" applyFill="1" applyBorder="1" applyAlignment="1">
      <alignment horizontal="left" vertical="center" wrapText="1"/>
    </xf>
    <xf numFmtId="38" fontId="109" fillId="33" borderId="30" xfId="48" applyFont="1" applyFill="1" applyBorder="1" applyAlignment="1">
      <alignment horizontal="center" vertical="center"/>
    </xf>
    <xf numFmtId="38" fontId="109" fillId="33" borderId="36" xfId="48" applyFont="1" applyFill="1" applyBorder="1" applyAlignment="1">
      <alignment horizontal="center" vertical="center"/>
    </xf>
    <xf numFmtId="38" fontId="109" fillId="33" borderId="22" xfId="48" applyFont="1" applyFill="1" applyBorder="1" applyAlignment="1">
      <alignment horizontal="center" vertical="center"/>
    </xf>
    <xf numFmtId="38" fontId="109" fillId="33" borderId="30" xfId="48" applyFont="1" applyFill="1" applyBorder="1" applyAlignment="1">
      <alignment horizontal="center" vertical="center" wrapText="1"/>
    </xf>
    <xf numFmtId="38" fontId="109" fillId="33" borderId="36" xfId="48" applyFont="1" applyFill="1" applyBorder="1" applyAlignment="1">
      <alignment horizontal="center" vertical="center" wrapText="1"/>
    </xf>
    <xf numFmtId="38" fontId="109" fillId="33" borderId="22" xfId="48" applyFont="1" applyFill="1" applyBorder="1" applyAlignment="1">
      <alignment horizontal="center" vertical="center" wrapText="1"/>
    </xf>
    <xf numFmtId="38" fontId="0" fillId="0" borderId="29" xfId="48" applyFont="1" applyFill="1" applyBorder="1" applyAlignment="1">
      <alignment horizontal="center" vertical="center" shrinkToFit="1"/>
    </xf>
    <xf numFmtId="38" fontId="0" fillId="0" borderId="20" xfId="48" applyFont="1" applyFill="1" applyBorder="1" applyAlignment="1">
      <alignment horizontal="center" vertical="center" shrinkToFit="1"/>
    </xf>
    <xf numFmtId="38" fontId="109" fillId="6" borderId="10" xfId="48" applyFont="1" applyFill="1" applyBorder="1" applyAlignment="1">
      <alignment horizontal="center" vertical="center" wrapText="1"/>
    </xf>
    <xf numFmtId="38" fontId="109" fillId="0" borderId="30" xfId="48" applyFont="1" applyFill="1" applyBorder="1" applyAlignment="1">
      <alignment horizontal="left" vertical="center" shrinkToFit="1"/>
    </xf>
    <xf numFmtId="40" fontId="111" fillId="0" borderId="0" xfId="48" applyNumberFormat="1" applyFont="1" applyFill="1" applyBorder="1" applyAlignment="1">
      <alignment horizontal="left" shrinkToFit="1"/>
    </xf>
    <xf numFmtId="38" fontId="0" fillId="33" borderId="10" xfId="48" applyFont="1" applyFill="1" applyBorder="1" applyAlignment="1">
      <alignment horizontal="center" vertical="center" wrapText="1"/>
    </xf>
    <xf numFmtId="40" fontId="173" fillId="0" borderId="0" xfId="48" applyNumberFormat="1" applyFont="1" applyFill="1" applyBorder="1" applyAlignment="1">
      <alignment horizontal="left" vertical="top" shrinkToFit="1"/>
    </xf>
    <xf numFmtId="38" fontId="9" fillId="0" borderId="0" xfId="48" applyFont="1" applyFill="1" applyAlignment="1">
      <alignment horizontal="left" vertical="center"/>
    </xf>
    <xf numFmtId="38" fontId="130" fillId="0" borderId="0" xfId="48" applyFont="1" applyFill="1" applyAlignment="1">
      <alignment horizontal="left" vertical="center"/>
    </xf>
    <xf numFmtId="38" fontId="109" fillId="0" borderId="28" xfId="48" applyFont="1" applyFill="1" applyBorder="1" applyAlignment="1">
      <alignment horizontal="left" vertical="center" shrinkToFit="1"/>
    </xf>
    <xf numFmtId="38" fontId="109" fillId="35" borderId="30" xfId="48" applyFont="1" applyFill="1" applyBorder="1" applyAlignment="1">
      <alignment horizontal="left" vertical="center" shrinkToFit="1"/>
    </xf>
    <xf numFmtId="38" fontId="109" fillId="0" borderId="10" xfId="48" applyFont="1" applyFill="1" applyBorder="1" applyAlignment="1">
      <alignment horizontal="left" vertical="center" wrapText="1"/>
    </xf>
    <xf numFmtId="38" fontId="138" fillId="0" borderId="0" xfId="48" applyFont="1" applyFill="1" applyAlignment="1">
      <alignment horizontal="left" vertical="center"/>
    </xf>
    <xf numFmtId="38" fontId="109" fillId="4" borderId="10" xfId="48" applyFont="1" applyFill="1" applyBorder="1" applyAlignment="1">
      <alignment horizontal="center" vertical="center" wrapText="1"/>
    </xf>
    <xf numFmtId="40" fontId="136" fillId="0" borderId="41" xfId="48" applyNumberFormat="1" applyFont="1" applyFill="1" applyBorder="1" applyAlignment="1">
      <alignment horizontal="left" vertical="top" shrinkToFit="1"/>
    </xf>
    <xf numFmtId="38" fontId="109" fillId="33" borderId="10" xfId="48" applyFont="1" applyFill="1" applyBorder="1" applyAlignment="1">
      <alignment horizontal="center" vertical="center" shrinkToFit="1"/>
    </xf>
    <xf numFmtId="38" fontId="6" fillId="34" borderId="0" xfId="48" applyFont="1" applyFill="1" applyAlignment="1">
      <alignment horizontal="left" wrapText="1"/>
    </xf>
    <xf numFmtId="38" fontId="109" fillId="35" borderId="22" xfId="48" applyFont="1" applyFill="1" applyBorder="1" applyAlignment="1">
      <alignment horizontal="left" vertical="center" shrinkToFit="1"/>
    </xf>
    <xf numFmtId="38" fontId="109" fillId="0" borderId="36" xfId="48" applyFont="1" applyFill="1" applyBorder="1" applyAlignment="1">
      <alignment horizontal="left" vertical="center" shrinkToFit="1"/>
    </xf>
    <xf numFmtId="38" fontId="0" fillId="0" borderId="10" xfId="48" applyFont="1" applyFill="1" applyBorder="1" applyAlignment="1">
      <alignment horizontal="left" vertical="center" shrinkToFit="1"/>
    </xf>
    <xf numFmtId="38" fontId="0" fillId="0" borderId="96" xfId="48" applyFont="1" applyFill="1" applyBorder="1" applyAlignment="1">
      <alignment horizontal="left" vertical="center" wrapText="1"/>
    </xf>
    <xf numFmtId="38" fontId="0" fillId="0" borderId="97" xfId="48" applyFont="1" applyFill="1" applyBorder="1" applyAlignment="1">
      <alignment horizontal="left" vertical="center" wrapText="1"/>
    </xf>
    <xf numFmtId="38" fontId="171" fillId="0" borderId="0" xfId="48" applyFont="1" applyFill="1" applyAlignment="1">
      <alignment horizontal="right" vertical="center"/>
    </xf>
    <xf numFmtId="38" fontId="0" fillId="0" borderId="98" xfId="48" applyFont="1" applyFill="1" applyBorder="1" applyAlignment="1">
      <alignment horizontal="left" vertical="center" wrapText="1"/>
    </xf>
    <xf numFmtId="38" fontId="130" fillId="0" borderId="0" xfId="48" applyFont="1" applyFill="1" applyAlignment="1">
      <alignment vertical="center"/>
    </xf>
    <xf numFmtId="38" fontId="147" fillId="0" borderId="0" xfId="48" applyFont="1" applyFill="1" applyAlignment="1">
      <alignment vertical="center"/>
    </xf>
    <xf numFmtId="38" fontId="152" fillId="4" borderId="10" xfId="48" applyFont="1" applyFill="1" applyBorder="1" applyAlignment="1">
      <alignment horizontal="center" vertical="center" wrapText="1"/>
    </xf>
    <xf numFmtId="38" fontId="164" fillId="35" borderId="45" xfId="48" applyFont="1" applyFill="1" applyBorder="1" applyAlignment="1">
      <alignment horizontal="center" vertical="center"/>
    </xf>
    <xf numFmtId="38" fontId="164" fillId="35" borderId="29" xfId="48" applyFont="1" applyFill="1" applyBorder="1" applyAlignment="1">
      <alignment horizontal="center" vertical="center"/>
    </xf>
    <xf numFmtId="38" fontId="164" fillId="35" borderId="46" xfId="48" applyFont="1" applyFill="1" applyBorder="1" applyAlignment="1">
      <alignment horizontal="center" vertical="center"/>
    </xf>
    <xf numFmtId="38" fontId="23" fillId="35" borderId="45" xfId="48" applyFont="1" applyFill="1" applyBorder="1" applyAlignment="1">
      <alignment horizontal="center" vertical="center"/>
    </xf>
    <xf numFmtId="38" fontId="23" fillId="35" borderId="29" xfId="48" applyFont="1" applyFill="1" applyBorder="1" applyAlignment="1">
      <alignment horizontal="center" vertical="center"/>
    </xf>
    <xf numFmtId="38" fontId="23" fillId="35" borderId="46" xfId="48" applyFont="1" applyFill="1" applyBorder="1" applyAlignment="1">
      <alignment horizontal="center" vertical="center"/>
    </xf>
    <xf numFmtId="38" fontId="152" fillId="35" borderId="45" xfId="48" applyFont="1" applyFill="1" applyBorder="1" applyAlignment="1">
      <alignment vertical="center" shrinkToFit="1"/>
    </xf>
    <xf numFmtId="38" fontId="152" fillId="35" borderId="29" xfId="48" applyFont="1" applyFill="1" applyBorder="1" applyAlignment="1">
      <alignment vertical="center" shrinkToFit="1"/>
    </xf>
    <xf numFmtId="38" fontId="152" fillId="35" borderId="46" xfId="48" applyFont="1" applyFill="1" applyBorder="1" applyAlignment="1">
      <alignment vertical="center" shrinkToFit="1"/>
    </xf>
    <xf numFmtId="38" fontId="0" fillId="39" borderId="10" xfId="48" applyFont="1" applyFill="1" applyBorder="1" applyAlignment="1">
      <alignment horizontal="center" vertical="center" wrapText="1"/>
    </xf>
    <xf numFmtId="38" fontId="152" fillId="0" borderId="10" xfId="48" applyFont="1" applyFill="1" applyBorder="1" applyAlignment="1">
      <alignment horizontal="left" vertical="center" shrinkToFit="1"/>
    </xf>
    <xf numFmtId="38" fontId="152" fillId="0" borderId="45" xfId="48" applyFont="1" applyFill="1" applyBorder="1" applyAlignment="1">
      <alignment horizontal="left" vertical="center" wrapText="1"/>
    </xf>
    <xf numFmtId="38" fontId="152" fillId="0" borderId="46" xfId="48" applyFont="1" applyFill="1" applyBorder="1" applyAlignment="1">
      <alignment horizontal="left" vertical="center" wrapText="1"/>
    </xf>
    <xf numFmtId="38" fontId="145" fillId="0" borderId="53" xfId="48" applyFont="1" applyFill="1" applyBorder="1" applyAlignment="1">
      <alignment horizontal="center" vertical="center" wrapText="1"/>
    </xf>
    <xf numFmtId="38" fontId="109" fillId="35" borderId="45" xfId="48" applyFont="1" applyFill="1" applyBorder="1" applyAlignment="1">
      <alignment vertical="center" wrapText="1" shrinkToFit="1"/>
    </xf>
    <xf numFmtId="38" fontId="109" fillId="35" borderId="46" xfId="48" applyFont="1" applyFill="1" applyBorder="1" applyAlignment="1">
      <alignment vertical="center" wrapText="1" shrinkToFit="1"/>
    </xf>
    <xf numFmtId="38" fontId="174" fillId="0" borderId="0" xfId="48" applyFont="1" applyFill="1" applyAlignment="1">
      <alignment horizontal="left" vertical="center"/>
    </xf>
    <xf numFmtId="38" fontId="152" fillId="0" borderId="11" xfId="48" applyFont="1" applyFill="1" applyBorder="1" applyAlignment="1">
      <alignment horizontal="left" vertical="center" shrinkToFit="1"/>
    </xf>
    <xf numFmtId="38" fontId="175" fillId="0" borderId="0" xfId="48" applyFont="1" applyFill="1" applyAlignment="1">
      <alignment vertical="center" shrinkToFit="1"/>
    </xf>
    <xf numFmtId="38" fontId="152" fillId="35" borderId="10" xfId="48" applyFont="1" applyFill="1" applyBorder="1" applyAlignment="1">
      <alignment horizontal="left" vertical="center" shrinkToFit="1"/>
    </xf>
    <xf numFmtId="38" fontId="152" fillId="35" borderId="28" xfId="48" applyFont="1" applyFill="1" applyBorder="1" applyAlignment="1">
      <alignment horizontal="left" vertical="center" shrinkToFit="1"/>
    </xf>
    <xf numFmtId="38" fontId="152" fillId="35" borderId="12" xfId="48" applyFont="1" applyFill="1" applyBorder="1" applyAlignment="1">
      <alignment horizontal="left" vertical="center" shrinkToFit="1"/>
    </xf>
    <xf numFmtId="38" fontId="152" fillId="0" borderId="28" xfId="48" applyFont="1" applyFill="1" applyBorder="1" applyAlignment="1">
      <alignment horizontal="left" vertical="center" shrinkToFit="1"/>
    </xf>
    <xf numFmtId="38" fontId="0" fillId="40" borderId="10" xfId="48" applyFont="1" applyFill="1" applyBorder="1" applyAlignment="1">
      <alignment horizontal="center" vertical="center" shrinkToFit="1"/>
    </xf>
    <xf numFmtId="38" fontId="109" fillId="33" borderId="10" xfId="48" applyFont="1" applyFill="1" applyBorder="1" applyAlignment="1">
      <alignment horizontal="center" vertical="center" wrapText="1"/>
    </xf>
    <xf numFmtId="38" fontId="109" fillId="33" borderId="10" xfId="48" applyFont="1" applyFill="1" applyBorder="1" applyAlignment="1">
      <alignment horizontal="center" vertical="center"/>
    </xf>
    <xf numFmtId="38" fontId="0" fillId="40" borderId="45" xfId="48" applyFont="1" applyFill="1" applyBorder="1" applyAlignment="1">
      <alignment horizontal="center" vertical="center" shrinkToFit="1"/>
    </xf>
    <xf numFmtId="38" fontId="0" fillId="40" borderId="29" xfId="48" applyFont="1" applyFill="1" applyBorder="1" applyAlignment="1">
      <alignment horizontal="center" vertical="center" shrinkToFit="1"/>
    </xf>
    <xf numFmtId="38" fontId="0" fillId="40" borderId="46" xfId="48" applyFont="1" applyFill="1" applyBorder="1" applyAlignment="1">
      <alignment horizontal="center" vertical="center" shrinkToFit="1"/>
    </xf>
    <xf numFmtId="38" fontId="123" fillId="0" borderId="29" xfId="48" applyFont="1" applyFill="1" applyBorder="1" applyAlignment="1">
      <alignment horizontal="left" shrinkToFit="1"/>
    </xf>
    <xf numFmtId="38" fontId="109" fillId="35" borderId="10" xfId="48" applyFont="1" applyFill="1" applyBorder="1" applyAlignment="1">
      <alignment horizontal="center" vertical="center" wrapText="1"/>
    </xf>
    <xf numFmtId="38" fontId="109" fillId="35" borderId="10" xfId="48" applyFont="1" applyFill="1" applyBorder="1" applyAlignment="1">
      <alignment horizontal="center" vertical="center"/>
    </xf>
    <xf numFmtId="38" fontId="109" fillId="0" borderId="41" xfId="48" applyFont="1" applyFill="1" applyBorder="1" applyAlignment="1">
      <alignment horizontal="center" vertical="center"/>
    </xf>
    <xf numFmtId="38" fontId="123" fillId="0" borderId="10" xfId="48" applyFont="1" applyFill="1" applyBorder="1" applyAlignment="1">
      <alignment horizontal="left" vertical="center" wrapText="1"/>
    </xf>
    <xf numFmtId="38" fontId="149" fillId="0" borderId="12" xfId="48" applyFont="1" applyFill="1" applyBorder="1" applyAlignment="1">
      <alignment horizontal="left" vertical="center" shrinkToFit="1"/>
    </xf>
    <xf numFmtId="38" fontId="109" fillId="0" borderId="16" xfId="48" applyFont="1" applyFill="1" applyBorder="1" applyAlignment="1">
      <alignment horizontal="left" vertical="center" shrinkToFit="1"/>
    </xf>
    <xf numFmtId="38" fontId="149" fillId="0" borderId="11" xfId="48" applyFont="1" applyFill="1" applyBorder="1" applyAlignment="1">
      <alignment horizontal="left" vertical="center" shrinkToFit="1"/>
    </xf>
    <xf numFmtId="38" fontId="112" fillId="35" borderId="11" xfId="48" applyFont="1" applyFill="1" applyBorder="1" applyAlignment="1">
      <alignment horizontal="left" vertical="center" wrapText="1" shrinkToFit="1"/>
    </xf>
    <xf numFmtId="38" fontId="112" fillId="35" borderId="11" xfId="48" applyFont="1" applyFill="1" applyBorder="1" applyAlignment="1">
      <alignment horizontal="left" vertical="center" shrinkToFit="1"/>
    </xf>
    <xf numFmtId="38" fontId="137" fillId="0" borderId="41" xfId="48" applyFont="1" applyFill="1" applyBorder="1" applyAlignment="1">
      <alignment horizontal="left" shrinkToFit="1"/>
    </xf>
    <xf numFmtId="38" fontId="112" fillId="0" borderId="12" xfId="48" applyFont="1" applyFill="1" applyBorder="1" applyAlignment="1">
      <alignment horizontal="left" vertical="center" shrinkToFit="1"/>
    </xf>
    <xf numFmtId="38" fontId="112" fillId="0" borderId="11" xfId="48" applyFont="1" applyFill="1" applyBorder="1" applyAlignment="1">
      <alignment horizontal="left" vertical="center" shrinkToFit="1"/>
    </xf>
    <xf numFmtId="38" fontId="0" fillId="35" borderId="45" xfId="48" applyFont="1" applyFill="1" applyBorder="1" applyAlignment="1">
      <alignment horizontal="center" vertical="center" wrapText="1" shrinkToFit="1"/>
    </xf>
    <xf numFmtId="38" fontId="0" fillId="35" borderId="29" xfId="48" applyFont="1" applyFill="1" applyBorder="1" applyAlignment="1">
      <alignment horizontal="center" vertical="center" wrapText="1" shrinkToFit="1"/>
    </xf>
    <xf numFmtId="38" fontId="0" fillId="35" borderId="46" xfId="48" applyFont="1" applyFill="1" applyBorder="1" applyAlignment="1">
      <alignment horizontal="center" vertical="center" wrapText="1" shrinkToFit="1"/>
    </xf>
    <xf numFmtId="38" fontId="0" fillId="40" borderId="10" xfId="48" applyFont="1" applyFill="1" applyBorder="1" applyAlignment="1">
      <alignment horizontal="center" vertical="center"/>
    </xf>
    <xf numFmtId="38" fontId="112" fillId="35" borderId="12" xfId="48" applyFont="1" applyFill="1" applyBorder="1" applyAlignment="1">
      <alignment horizontal="left" vertical="center" wrapText="1" shrinkToFit="1"/>
    </xf>
    <xf numFmtId="38" fontId="112" fillId="35" borderId="12" xfId="48" applyFont="1" applyFill="1" applyBorder="1" applyAlignment="1">
      <alignment horizontal="left" vertical="center" shrinkToFit="1"/>
    </xf>
    <xf numFmtId="38" fontId="113" fillId="38" borderId="10" xfId="48" applyFont="1" applyFill="1" applyBorder="1" applyAlignment="1">
      <alignment horizontal="center" vertical="center" textRotation="255"/>
    </xf>
    <xf numFmtId="38" fontId="109" fillId="0" borderId="10" xfId="48" applyFont="1" applyFill="1" applyBorder="1" applyAlignment="1">
      <alignment horizontal="left" vertical="center" wrapText="1" shrinkToFit="1"/>
    </xf>
    <xf numFmtId="38" fontId="109" fillId="35" borderId="10" xfId="48" applyFont="1" applyFill="1" applyBorder="1" applyAlignment="1">
      <alignment horizontal="left" vertical="center" wrapText="1" shrinkToFit="1"/>
    </xf>
    <xf numFmtId="38" fontId="176" fillId="0" borderId="45" xfId="48" applyFont="1" applyFill="1" applyBorder="1" applyAlignment="1">
      <alignment horizontal="left" vertical="center"/>
    </xf>
    <xf numFmtId="38" fontId="176" fillId="0" borderId="29" xfId="48" applyFont="1" applyFill="1" applyBorder="1" applyAlignment="1">
      <alignment horizontal="left" vertical="center"/>
    </xf>
    <xf numFmtId="38" fontId="176" fillId="0" borderId="46" xfId="48" applyFont="1" applyFill="1" applyBorder="1" applyAlignment="1">
      <alignment horizontal="left" vertical="center"/>
    </xf>
    <xf numFmtId="38" fontId="177" fillId="0" borderId="41" xfId="48" applyFont="1" applyFill="1" applyBorder="1" applyAlignment="1">
      <alignment horizontal="left"/>
    </xf>
    <xf numFmtId="38" fontId="112" fillId="0" borderId="12" xfId="48" applyFont="1" applyFill="1" applyBorder="1" applyAlignment="1">
      <alignment horizontal="left" vertical="center" wrapText="1" shrinkToFit="1"/>
    </xf>
    <xf numFmtId="38" fontId="112" fillId="0" borderId="11" xfId="48" applyFont="1" applyFill="1" applyBorder="1" applyAlignment="1">
      <alignment horizontal="left" vertical="center" wrapText="1" shrinkToFit="1"/>
    </xf>
    <xf numFmtId="38" fontId="0" fillId="35" borderId="11" xfId="48" applyFont="1" applyFill="1" applyBorder="1" applyAlignment="1">
      <alignment horizontal="left" vertical="center" wrapText="1" shrinkToFit="1"/>
    </xf>
    <xf numFmtId="38" fontId="0" fillId="35" borderId="11" xfId="48" applyFont="1" applyFill="1" applyBorder="1" applyAlignment="1">
      <alignment horizontal="left" vertical="center" shrinkToFit="1"/>
    </xf>
    <xf numFmtId="38" fontId="0" fillId="35" borderId="16" xfId="48" applyFont="1" applyFill="1" applyBorder="1" applyAlignment="1">
      <alignment horizontal="left" vertical="center" wrapText="1" shrinkToFit="1"/>
    </xf>
    <xf numFmtId="38" fontId="0" fillId="35" borderId="16" xfId="48" applyFont="1" applyFill="1" applyBorder="1" applyAlignment="1">
      <alignment horizontal="left" vertical="center" shrinkToFit="1"/>
    </xf>
    <xf numFmtId="38" fontId="0" fillId="35" borderId="12" xfId="48" applyFont="1" applyFill="1" applyBorder="1" applyAlignment="1">
      <alignment horizontal="left" vertical="center" wrapText="1" shrinkToFit="1"/>
    </xf>
    <xf numFmtId="38" fontId="0" fillId="35" borderId="12" xfId="48" applyFont="1" applyFill="1" applyBorder="1" applyAlignment="1">
      <alignment horizontal="left" vertical="center" shrinkToFit="1"/>
    </xf>
    <xf numFmtId="38" fontId="0" fillId="0" borderId="34" xfId="48" applyFont="1" applyFill="1" applyBorder="1" applyAlignment="1">
      <alignment vertical="center" wrapText="1"/>
    </xf>
    <xf numFmtId="38" fontId="0" fillId="0" borderId="61" xfId="48" applyFont="1" applyFill="1" applyBorder="1" applyAlignment="1">
      <alignment vertical="center" wrapText="1"/>
    </xf>
    <xf numFmtId="38" fontId="0" fillId="0" borderId="24" xfId="48" applyFont="1" applyFill="1" applyBorder="1" applyAlignment="1">
      <alignment vertical="center" wrapText="1"/>
    </xf>
    <xf numFmtId="38" fontId="178" fillId="0" borderId="0" xfId="48" applyFont="1" applyFill="1" applyBorder="1" applyAlignment="1">
      <alignment horizontal="left" shrinkToFit="1"/>
    </xf>
    <xf numFmtId="38" fontId="0" fillId="40" borderId="45" xfId="48" applyFont="1" applyFill="1" applyBorder="1" applyAlignment="1">
      <alignment horizontal="center" vertical="center"/>
    </xf>
    <xf numFmtId="38" fontId="0" fillId="40" borderId="29" xfId="48" applyFont="1" applyFill="1" applyBorder="1" applyAlignment="1">
      <alignment horizontal="center" vertical="center"/>
    </xf>
    <xf numFmtId="38" fontId="0" fillId="40" borderId="46" xfId="48" applyFont="1" applyFill="1" applyBorder="1" applyAlignment="1">
      <alignment horizontal="center" vertical="center"/>
    </xf>
    <xf numFmtId="38" fontId="109" fillId="36" borderId="56" xfId="48" applyFont="1" applyFill="1" applyBorder="1" applyAlignment="1">
      <alignment horizontal="left" vertical="center" shrinkToFit="1"/>
    </xf>
    <xf numFmtId="38" fontId="109" fillId="36" borderId="20" xfId="48" applyFont="1" applyFill="1" applyBorder="1" applyAlignment="1">
      <alignment horizontal="left" vertical="center" shrinkToFit="1"/>
    </xf>
    <xf numFmtId="38" fontId="109" fillId="36" borderId="57" xfId="48" applyFont="1" applyFill="1" applyBorder="1" applyAlignment="1">
      <alignment horizontal="left" vertical="center" shrinkToFit="1"/>
    </xf>
    <xf numFmtId="38" fontId="122" fillId="36" borderId="30" xfId="48" applyFont="1" applyFill="1" applyBorder="1" applyAlignment="1">
      <alignment vertical="center"/>
    </xf>
    <xf numFmtId="38" fontId="109" fillId="36" borderId="35" xfId="48" applyFont="1" applyFill="1" applyBorder="1" applyAlignment="1">
      <alignment horizontal="left" vertical="center" shrinkToFit="1"/>
    </xf>
    <xf numFmtId="38" fontId="109" fillId="36" borderId="63" xfId="48" applyFont="1" applyFill="1" applyBorder="1" applyAlignment="1">
      <alignment horizontal="left" vertical="center" shrinkToFit="1"/>
    </xf>
    <xf numFmtId="38" fontId="109" fillId="36" borderId="25" xfId="48" applyFont="1" applyFill="1" applyBorder="1" applyAlignment="1">
      <alignment horizontal="left" vertical="center" shrinkToFit="1"/>
    </xf>
    <xf numFmtId="38" fontId="122" fillId="36" borderId="12" xfId="48" applyFont="1" applyFill="1" applyBorder="1" applyAlignment="1">
      <alignment vertical="center"/>
    </xf>
    <xf numFmtId="38" fontId="122" fillId="36" borderId="10" xfId="48" applyFont="1" applyFill="1" applyBorder="1" applyAlignment="1">
      <alignment vertical="center"/>
    </xf>
    <xf numFmtId="38" fontId="109" fillId="36" borderId="10" xfId="48" applyFont="1" applyFill="1" applyBorder="1" applyAlignment="1">
      <alignment vertical="center"/>
    </xf>
    <xf numFmtId="38" fontId="109" fillId="36" borderId="12" xfId="48" applyFont="1" applyFill="1" applyBorder="1" applyAlignment="1">
      <alignment vertical="center"/>
    </xf>
    <xf numFmtId="38" fontId="122" fillId="36" borderId="28" xfId="48" applyFont="1" applyFill="1" applyBorder="1" applyAlignment="1">
      <alignment vertical="center"/>
    </xf>
    <xf numFmtId="38" fontId="109" fillId="36" borderId="90" xfId="48" applyFont="1" applyFill="1" applyBorder="1" applyAlignment="1">
      <alignment horizontal="left" vertical="center" shrinkToFit="1"/>
    </xf>
    <xf numFmtId="38" fontId="109" fillId="36" borderId="91" xfId="48" applyFont="1" applyFill="1" applyBorder="1" applyAlignment="1">
      <alignment horizontal="left" vertical="center" shrinkToFit="1"/>
    </xf>
    <xf numFmtId="38" fontId="109" fillId="36" borderId="92" xfId="48" applyFont="1" applyFill="1" applyBorder="1" applyAlignment="1">
      <alignment horizontal="left" vertical="center" shrinkToFit="1"/>
    </xf>
    <xf numFmtId="38" fontId="0" fillId="0" borderId="45" xfId="48" applyFont="1" applyFill="1" applyBorder="1" applyAlignment="1">
      <alignment horizontal="left" vertical="center" wrapText="1"/>
    </xf>
    <xf numFmtId="38" fontId="109" fillId="36" borderId="38" xfId="48" applyFont="1" applyFill="1" applyBorder="1" applyAlignment="1">
      <alignment horizontal="left" vertical="center" shrinkToFit="1"/>
    </xf>
    <xf numFmtId="38" fontId="109" fillId="36" borderId="62" xfId="48" applyFont="1" applyFill="1" applyBorder="1" applyAlignment="1">
      <alignment horizontal="left" vertical="center" shrinkToFit="1"/>
    </xf>
    <xf numFmtId="38" fontId="109" fillId="36" borderId="26" xfId="48" applyFont="1" applyFill="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I11"/>
  <sheetViews>
    <sheetView showGridLines="0" showRowColHeaders="0" showZeros="0" showOutlineSymbols="0" zoomScale="130" zoomScaleNormal="130" zoomScaleSheetLayoutView="145" zoomScalePageLayoutView="0" workbookViewId="0" topLeftCell="A1">
      <pane xSplit="18" ySplit="25" topLeftCell="S29" activePane="bottomRight" state="frozen"/>
      <selection pane="topLeft" activeCell="A1" sqref="A1"/>
      <selection pane="topRight" activeCell="S1" sqref="S1"/>
      <selection pane="bottomLeft" activeCell="A26" sqref="A26"/>
      <selection pane="bottomRight" activeCell="C4" sqref="C4"/>
    </sheetView>
  </sheetViews>
  <sheetFormatPr defaultColWidth="9.00390625" defaultRowHeight="15"/>
  <cols>
    <col min="1" max="1" width="4.140625" style="17" customWidth="1"/>
    <col min="2" max="2" width="18.8515625" style="17" customWidth="1"/>
    <col min="3" max="3" width="16.421875" style="17" customWidth="1"/>
    <col min="4" max="4" width="28.7109375" style="17" customWidth="1"/>
    <col min="5" max="5" width="0.5625" style="17" customWidth="1"/>
    <col min="6" max="6" width="6.8515625" style="17" bestFit="1" customWidth="1"/>
    <col min="7" max="9" width="10.7109375" style="17" customWidth="1"/>
    <col min="10" max="16384" width="9.00390625" style="17" customWidth="1"/>
  </cols>
  <sheetData>
    <row r="1" ht="7.5" customHeight="1"/>
    <row r="2" spans="2:4" ht="161.25" customHeight="1">
      <c r="B2" s="319" t="s">
        <v>296</v>
      </c>
      <c r="C2" s="320"/>
      <c r="D2" s="320"/>
    </row>
    <row r="3" ht="14.25" thickBot="1">
      <c r="F3" s="17" t="s">
        <v>34</v>
      </c>
    </row>
    <row r="4" spans="2:9" ht="18" customHeight="1" thickBot="1">
      <c r="B4" s="18" t="s">
        <v>120</v>
      </c>
      <c r="C4" s="146" t="s">
        <v>15</v>
      </c>
      <c r="F4" s="19"/>
      <c r="G4" s="20" t="s">
        <v>194</v>
      </c>
      <c r="H4" s="20" t="s">
        <v>195</v>
      </c>
      <c r="I4" s="20" t="s">
        <v>196</v>
      </c>
    </row>
    <row r="5" spans="6:9" ht="13.5">
      <c r="F5" s="19" t="s">
        <v>15</v>
      </c>
      <c r="G5" s="21">
        <v>10.42</v>
      </c>
      <c r="H5" s="21">
        <v>10.33</v>
      </c>
      <c r="I5" s="21">
        <v>10.27</v>
      </c>
    </row>
    <row r="6" spans="6:9" ht="13.5">
      <c r="F6" s="19" t="s">
        <v>130</v>
      </c>
      <c r="G6" s="21">
        <v>10.21</v>
      </c>
      <c r="H6" s="21">
        <v>10.17</v>
      </c>
      <c r="I6" s="21">
        <v>10.14</v>
      </c>
    </row>
    <row r="7" spans="6:9" ht="13.5">
      <c r="F7" s="19" t="s">
        <v>242</v>
      </c>
      <c r="G7" s="83">
        <v>10.7</v>
      </c>
      <c r="H7" s="21">
        <v>10.55</v>
      </c>
      <c r="I7" s="21">
        <v>10.45</v>
      </c>
    </row>
    <row r="8" spans="6:9" ht="13.5">
      <c r="F8" s="19" t="s">
        <v>386</v>
      </c>
      <c r="G8" s="83">
        <v>10.84</v>
      </c>
      <c r="H8" s="21">
        <v>10.66</v>
      </c>
      <c r="I8" s="21">
        <v>10.54</v>
      </c>
    </row>
    <row r="9" spans="6:9" ht="13.5">
      <c r="F9" s="19" t="s">
        <v>387</v>
      </c>
      <c r="G9" s="83">
        <v>11.05</v>
      </c>
      <c r="H9" s="21">
        <v>10.83</v>
      </c>
      <c r="I9" s="21">
        <v>10.68</v>
      </c>
    </row>
    <row r="10" spans="6:9" ht="13.5">
      <c r="F10" s="19" t="s">
        <v>388</v>
      </c>
      <c r="G10" s="83">
        <v>11.12</v>
      </c>
      <c r="H10" s="21">
        <v>10.88</v>
      </c>
      <c r="I10" s="21">
        <v>10.72</v>
      </c>
    </row>
    <row r="11" spans="6:9" ht="13.5">
      <c r="F11" s="19" t="s">
        <v>389</v>
      </c>
      <c r="G11" s="83">
        <v>11.4</v>
      </c>
      <c r="H11" s="21">
        <v>11.1</v>
      </c>
      <c r="I11" s="21">
        <v>10.9</v>
      </c>
    </row>
  </sheetData>
  <sheetProtection formatCells="0" formatColumns="0" formatRows="0" insertColumns="0" insertRows="0" selectLockedCells="1"/>
  <mergeCells count="1">
    <mergeCell ref="B2:D2"/>
  </mergeCells>
  <dataValidations count="1">
    <dataValidation type="list" allowBlank="1" showInputMessage="1" showErrorMessage="1" imeMode="on" sqref="C4">
      <formula1>$F$5:$F$11</formula1>
    </dataValidation>
  </dataValidations>
  <printOptions/>
  <pageMargins left="0.7" right="0.7" top="0.75" bottom="0.75" header="0.3" footer="0.3"/>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L34"/>
  <sheetViews>
    <sheetView showGridLines="0" view="pageBreakPreview" zoomScaleSheetLayoutView="100" zoomScalePageLayoutView="0" workbookViewId="0" topLeftCell="A1">
      <selection activeCell="N28" sqref="N28"/>
    </sheetView>
  </sheetViews>
  <sheetFormatPr defaultColWidth="9.00390625" defaultRowHeight="15"/>
  <cols>
    <col min="1" max="1" width="2.421875" style="25" customWidth="1"/>
    <col min="2" max="2" width="11.421875" style="25" customWidth="1"/>
    <col min="3" max="3" width="18.7109375" style="26" customWidth="1"/>
    <col min="4" max="4" width="8.00390625" style="25" customWidth="1"/>
    <col min="5" max="6" width="11.421875" style="25" customWidth="1"/>
    <col min="7" max="7" width="9.00390625" style="25" customWidth="1"/>
    <col min="8" max="8" width="11.421875" style="25" customWidth="1"/>
    <col min="9" max="9" width="9.00390625" style="25" customWidth="1"/>
    <col min="10" max="10" width="11.421875" style="25" customWidth="1"/>
    <col min="11" max="11" width="9.00390625" style="25" customWidth="1"/>
    <col min="12" max="12" width="1.1484375" style="25" customWidth="1"/>
    <col min="13" max="16384" width="9.00390625" style="25" customWidth="1"/>
  </cols>
  <sheetData>
    <row r="1" spans="1:12" ht="18" customHeight="1">
      <c r="A1" s="1"/>
      <c r="B1" s="1"/>
      <c r="C1" s="4"/>
      <c r="D1" s="33" t="s">
        <v>127</v>
      </c>
      <c r="E1" s="12" t="str">
        <f>'入力'!C4</f>
        <v>６級地</v>
      </c>
      <c r="F1" s="3" t="s">
        <v>35</v>
      </c>
      <c r="G1" s="23">
        <f>VLOOKUP('入力'!C4,'入力'!F5:I11,2,FALSE)</f>
        <v>10.42</v>
      </c>
      <c r="H1" s="147"/>
      <c r="I1" s="147"/>
      <c r="J1" s="1"/>
      <c r="K1" s="1"/>
      <c r="L1" s="1"/>
    </row>
    <row r="2" spans="1:12" s="55" customFormat="1" ht="44.25" customHeight="1">
      <c r="A2" s="587" t="s">
        <v>274</v>
      </c>
      <c r="B2" s="587"/>
      <c r="C2" s="587"/>
      <c r="D2" s="587"/>
      <c r="E2" s="587"/>
      <c r="F2" s="587"/>
      <c r="G2" s="587"/>
      <c r="H2" s="148"/>
      <c r="I2" s="148"/>
      <c r="J2" s="6"/>
      <c r="K2" s="6"/>
      <c r="L2" s="6"/>
    </row>
    <row r="3" spans="1:12" ht="30.75" customHeight="1">
      <c r="A3" s="1"/>
      <c r="B3" s="2"/>
      <c r="C3" s="4"/>
      <c r="D3" s="15" t="s">
        <v>125</v>
      </c>
      <c r="E3" s="176" t="s">
        <v>268</v>
      </c>
      <c r="F3" s="176" t="s">
        <v>269</v>
      </c>
      <c r="G3" s="177" t="s">
        <v>126</v>
      </c>
      <c r="H3" s="178" t="s">
        <v>270</v>
      </c>
      <c r="I3" s="179" t="s">
        <v>271</v>
      </c>
      <c r="J3" s="178" t="s">
        <v>393</v>
      </c>
      <c r="K3" s="179" t="s">
        <v>394</v>
      </c>
      <c r="L3" s="1"/>
    </row>
    <row r="4" spans="1:12" ht="45" customHeight="1">
      <c r="A4" s="1"/>
      <c r="B4" s="218" t="s">
        <v>30</v>
      </c>
      <c r="C4" s="204" t="s">
        <v>103</v>
      </c>
      <c r="D4" s="219" t="s">
        <v>2</v>
      </c>
      <c r="E4" s="220" t="s">
        <v>281</v>
      </c>
      <c r="F4" s="221" t="s">
        <v>272</v>
      </c>
      <c r="G4" s="222" t="s">
        <v>265</v>
      </c>
      <c r="H4" s="207" t="s">
        <v>266</v>
      </c>
      <c r="I4" s="208" t="s">
        <v>267</v>
      </c>
      <c r="J4" s="207" t="s">
        <v>392</v>
      </c>
      <c r="K4" s="208" t="s">
        <v>395</v>
      </c>
      <c r="L4" s="1"/>
    </row>
    <row r="5" spans="1:12" ht="33.75" customHeight="1">
      <c r="A5" s="1"/>
      <c r="B5" s="575" t="s">
        <v>101</v>
      </c>
      <c r="C5" s="136" t="s">
        <v>278</v>
      </c>
      <c r="D5" s="266">
        <v>1256</v>
      </c>
      <c r="E5" s="267">
        <f>ROUNDDOWN(D5*$G$1,0)</f>
        <v>13087</v>
      </c>
      <c r="F5" s="256">
        <f>ROUNDDOWN(E5*0.9,0)</f>
        <v>11778</v>
      </c>
      <c r="G5" s="267">
        <f>E5-F5</f>
        <v>1309</v>
      </c>
      <c r="H5" s="256">
        <f>ROUNDDOWN(E5*0.8,0)</f>
        <v>10469</v>
      </c>
      <c r="I5" s="267">
        <f>E5-H5</f>
        <v>2618</v>
      </c>
      <c r="J5" s="256">
        <f>ROUNDDOWN(E5*0.7,0)</f>
        <v>9160</v>
      </c>
      <c r="K5" s="267">
        <f>E5-J5</f>
        <v>3927</v>
      </c>
      <c r="L5" s="1"/>
    </row>
    <row r="6" spans="1:12" ht="33.75" customHeight="1">
      <c r="A6" s="1"/>
      <c r="B6" s="575"/>
      <c r="C6" s="137" t="s">
        <v>102</v>
      </c>
      <c r="D6" s="276">
        <f>ROUND(D5*0.95,0)</f>
        <v>1193</v>
      </c>
      <c r="E6" s="286">
        <f>ROUNDDOWN(D6*$G$1,0)</f>
        <v>12431</v>
      </c>
      <c r="F6" s="254">
        <f>ROUNDDOWN(E6*0.9,0)</f>
        <v>11187</v>
      </c>
      <c r="G6" s="286">
        <f>E6-F6</f>
        <v>1244</v>
      </c>
      <c r="H6" s="254">
        <f>ROUNDDOWN(E6*0.8,0)</f>
        <v>9944</v>
      </c>
      <c r="I6" s="286">
        <f>E6-H6</f>
        <v>2487</v>
      </c>
      <c r="J6" s="254">
        <f>ROUNDDOWN(E6*0.7,0)</f>
        <v>8701</v>
      </c>
      <c r="K6" s="286">
        <f>E6-J6</f>
        <v>3730</v>
      </c>
      <c r="L6" s="1"/>
    </row>
    <row r="7" spans="1:12" ht="33.75" customHeight="1">
      <c r="A7" s="1"/>
      <c r="B7" s="588" t="s">
        <v>280</v>
      </c>
      <c r="C7" s="136" t="s">
        <v>278</v>
      </c>
      <c r="D7" s="266">
        <f>ROUND(D5*0.7,0)</f>
        <v>879</v>
      </c>
      <c r="E7" s="267">
        <f>ROUNDDOWN(D7*$G$1,0)</f>
        <v>9159</v>
      </c>
      <c r="F7" s="256">
        <f>ROUNDDOWN(E7*0.9,0)</f>
        <v>8243</v>
      </c>
      <c r="G7" s="267">
        <f>E7-F7</f>
        <v>916</v>
      </c>
      <c r="H7" s="256">
        <f>ROUNDDOWN(E7*0.8,0)</f>
        <v>7327</v>
      </c>
      <c r="I7" s="267">
        <f>E7-H7</f>
        <v>1832</v>
      </c>
      <c r="J7" s="256">
        <f>ROUNDDOWN(E7*0.7,0)</f>
        <v>6411</v>
      </c>
      <c r="K7" s="267">
        <f>E7-J7</f>
        <v>2748</v>
      </c>
      <c r="L7" s="1"/>
    </row>
    <row r="8" spans="1:12" ht="33.75" customHeight="1">
      <c r="A8" s="1"/>
      <c r="B8" s="588"/>
      <c r="C8" s="137" t="s">
        <v>102</v>
      </c>
      <c r="D8" s="276">
        <f>ROUND(D6*0.7,0)</f>
        <v>835</v>
      </c>
      <c r="E8" s="286">
        <f>ROUNDDOWN(D8*$G$1,0)</f>
        <v>8700</v>
      </c>
      <c r="F8" s="254">
        <f>ROUNDDOWN(E8*0.9,0)</f>
        <v>7830</v>
      </c>
      <c r="G8" s="286">
        <f>E8-F8</f>
        <v>870</v>
      </c>
      <c r="H8" s="254">
        <f>ROUNDDOWN(E8*0.8,0)</f>
        <v>6960</v>
      </c>
      <c r="I8" s="286">
        <f>E8-H8</f>
        <v>1740</v>
      </c>
      <c r="J8" s="254">
        <f>ROUNDDOWN(E8*0.7,0)</f>
        <v>6090</v>
      </c>
      <c r="K8" s="286">
        <f>E8-J8</f>
        <v>2610</v>
      </c>
      <c r="L8" s="1"/>
    </row>
    <row r="9" spans="1:12" ht="22.5" customHeight="1">
      <c r="A9" s="1"/>
      <c r="B9" s="1"/>
      <c r="C9" s="4"/>
      <c r="D9" s="1"/>
      <c r="E9" s="1"/>
      <c r="F9" s="1"/>
      <c r="G9" s="1"/>
      <c r="H9" s="147"/>
      <c r="I9" s="147"/>
      <c r="J9" s="1"/>
      <c r="K9" s="1"/>
      <c r="L9" s="1"/>
    </row>
    <row r="10" spans="1:12" ht="21.75" customHeight="1">
      <c r="A10" s="586" t="s">
        <v>275</v>
      </c>
      <c r="B10" s="586"/>
      <c r="C10" s="586"/>
      <c r="D10" s="586"/>
      <c r="E10" s="586"/>
      <c r="F10" s="586"/>
      <c r="G10" s="586"/>
      <c r="H10" s="147"/>
      <c r="I10" s="147"/>
      <c r="J10" s="1"/>
      <c r="K10" s="1"/>
      <c r="L10" s="1"/>
    </row>
    <row r="11" spans="1:12" ht="11.25" customHeight="1">
      <c r="A11" s="1"/>
      <c r="B11" s="1"/>
      <c r="C11" s="4"/>
      <c r="D11" s="1"/>
      <c r="E11" s="1"/>
      <c r="F11" s="1"/>
      <c r="G11" s="1"/>
      <c r="H11" s="147"/>
      <c r="I11" s="147"/>
      <c r="J11" s="1"/>
      <c r="K11" s="1"/>
      <c r="L11" s="1"/>
    </row>
    <row r="12" spans="1:12" ht="30.75" customHeight="1">
      <c r="A12" s="1"/>
      <c r="B12" s="2"/>
      <c r="C12" s="4"/>
      <c r="D12" s="15" t="s">
        <v>125</v>
      </c>
      <c r="E12" s="176" t="s">
        <v>268</v>
      </c>
      <c r="F12" s="176" t="s">
        <v>269</v>
      </c>
      <c r="G12" s="177" t="s">
        <v>126</v>
      </c>
      <c r="H12" s="178" t="s">
        <v>270</v>
      </c>
      <c r="I12" s="179" t="s">
        <v>271</v>
      </c>
      <c r="J12" s="178" t="s">
        <v>393</v>
      </c>
      <c r="K12" s="179" t="s">
        <v>394</v>
      </c>
      <c r="L12" s="1"/>
    </row>
    <row r="13" spans="1:12" ht="45" customHeight="1">
      <c r="A13" s="1"/>
      <c r="B13" s="218" t="s">
        <v>30</v>
      </c>
      <c r="C13" s="204" t="s">
        <v>103</v>
      </c>
      <c r="D13" s="219" t="s">
        <v>2</v>
      </c>
      <c r="E13" s="220" t="s">
        <v>281</v>
      </c>
      <c r="F13" s="221" t="s">
        <v>272</v>
      </c>
      <c r="G13" s="222" t="s">
        <v>265</v>
      </c>
      <c r="H13" s="207" t="s">
        <v>266</v>
      </c>
      <c r="I13" s="208" t="s">
        <v>267</v>
      </c>
      <c r="J13" s="207" t="s">
        <v>392</v>
      </c>
      <c r="K13" s="208" t="s">
        <v>395</v>
      </c>
      <c r="L13" s="1"/>
    </row>
    <row r="14" spans="1:12" ht="35.25" customHeight="1">
      <c r="A14" s="1"/>
      <c r="B14" s="575" t="s">
        <v>101</v>
      </c>
      <c r="C14" s="136" t="s">
        <v>279</v>
      </c>
      <c r="D14" s="266">
        <v>849</v>
      </c>
      <c r="E14" s="267">
        <f>ROUNDDOWN(D14*$G$1,0)</f>
        <v>8846</v>
      </c>
      <c r="F14" s="256">
        <f>ROUNDDOWN(E14*0.9,0)</f>
        <v>7961</v>
      </c>
      <c r="G14" s="267">
        <f>E14-F14</f>
        <v>885</v>
      </c>
      <c r="H14" s="256">
        <f>ROUNDDOWN(E14*0.8,0)</f>
        <v>7076</v>
      </c>
      <c r="I14" s="267">
        <f>E14-H14</f>
        <v>1770</v>
      </c>
      <c r="J14" s="256">
        <f>ROUNDDOWN(E14*0.7,0)</f>
        <v>6192</v>
      </c>
      <c r="K14" s="267">
        <f>E14-J14</f>
        <v>2654</v>
      </c>
      <c r="L14" s="1"/>
    </row>
    <row r="15" spans="1:12" ht="35.25" customHeight="1">
      <c r="A15" s="1"/>
      <c r="B15" s="575"/>
      <c r="C15" s="137" t="s">
        <v>133</v>
      </c>
      <c r="D15" s="276">
        <f>ROUND(D14*0.95,0)</f>
        <v>807</v>
      </c>
      <c r="E15" s="286">
        <f>ROUNDDOWN(D15*$G$1,0)</f>
        <v>8408</v>
      </c>
      <c r="F15" s="254">
        <f>ROUNDDOWN(E15*0.9,0)</f>
        <v>7567</v>
      </c>
      <c r="G15" s="286">
        <f>E15-F15</f>
        <v>841</v>
      </c>
      <c r="H15" s="254">
        <f>ROUNDDOWN(E15*0.8,0)</f>
        <v>6726</v>
      </c>
      <c r="I15" s="286">
        <f>E15-H15</f>
        <v>1682</v>
      </c>
      <c r="J15" s="254">
        <f>ROUNDDOWN(E15*0.7,0)</f>
        <v>5885</v>
      </c>
      <c r="K15" s="286">
        <f>E15-J15</f>
        <v>2523</v>
      </c>
      <c r="L15" s="1"/>
    </row>
    <row r="16" spans="1:12" ht="35.25" customHeight="1">
      <c r="A16" s="1"/>
      <c r="B16" s="588" t="s">
        <v>280</v>
      </c>
      <c r="C16" s="136" t="s">
        <v>279</v>
      </c>
      <c r="D16" s="266">
        <f>ROUND(D14*0.7,0)</f>
        <v>594</v>
      </c>
      <c r="E16" s="267">
        <f>ROUNDDOWN(D16*$G$1,0)</f>
        <v>6189</v>
      </c>
      <c r="F16" s="256">
        <f>ROUNDDOWN(E16*0.9,0)</f>
        <v>5570</v>
      </c>
      <c r="G16" s="267">
        <f>E16-F16</f>
        <v>619</v>
      </c>
      <c r="H16" s="256">
        <f>ROUNDDOWN(E16*0.8,0)</f>
        <v>4951</v>
      </c>
      <c r="I16" s="267">
        <f>E16-H16</f>
        <v>1238</v>
      </c>
      <c r="J16" s="256">
        <f>ROUNDDOWN(E16*0.7,0)</f>
        <v>4332</v>
      </c>
      <c r="K16" s="267">
        <f>E16-J16</f>
        <v>1857</v>
      </c>
      <c r="L16" s="1"/>
    </row>
    <row r="17" spans="1:12" ht="35.25" customHeight="1">
      <c r="A17" s="1"/>
      <c r="B17" s="588"/>
      <c r="C17" s="137" t="s">
        <v>133</v>
      </c>
      <c r="D17" s="276">
        <f>ROUND(D15*0.7,0)</f>
        <v>565</v>
      </c>
      <c r="E17" s="286">
        <f>ROUNDDOWN(D17*$G$1,0)</f>
        <v>5887</v>
      </c>
      <c r="F17" s="254">
        <f>ROUNDDOWN(E17*0.9,0)</f>
        <v>5298</v>
      </c>
      <c r="G17" s="286">
        <f>E17-F17</f>
        <v>589</v>
      </c>
      <c r="H17" s="254">
        <f>ROUNDDOWN(E17*0.8,0)</f>
        <v>4709</v>
      </c>
      <c r="I17" s="286">
        <f>E17-H17</f>
        <v>1178</v>
      </c>
      <c r="J17" s="254">
        <f>ROUNDDOWN(E17*0.7,0)</f>
        <v>4120</v>
      </c>
      <c r="K17" s="286">
        <f>E17-J17</f>
        <v>1767</v>
      </c>
      <c r="L17" s="1"/>
    </row>
    <row r="18" spans="1:12" ht="16.5" customHeight="1">
      <c r="A18" s="1"/>
      <c r="B18" s="4"/>
      <c r="C18" s="1"/>
      <c r="D18" s="1"/>
      <c r="E18" s="1"/>
      <c r="F18" s="1"/>
      <c r="G18" s="1"/>
      <c r="H18" s="147"/>
      <c r="I18" s="147"/>
      <c r="J18" s="1"/>
      <c r="K18" s="1"/>
      <c r="L18" s="1"/>
    </row>
    <row r="19" spans="1:12" ht="30" customHeight="1">
      <c r="A19" s="386" t="s">
        <v>219</v>
      </c>
      <c r="B19" s="386"/>
      <c r="C19" s="386"/>
      <c r="D19" s="386"/>
      <c r="E19" s="386"/>
      <c r="F19" s="386"/>
      <c r="G19" s="386"/>
      <c r="H19" s="149"/>
      <c r="I19" s="147"/>
      <c r="J19" s="1"/>
      <c r="K19" s="1"/>
      <c r="L19" s="1"/>
    </row>
    <row r="20" spans="1:12" ht="30.75" customHeight="1">
      <c r="A20" s="1"/>
      <c r="B20" s="70"/>
      <c r="C20" s="4"/>
      <c r="D20" s="15" t="s">
        <v>125</v>
      </c>
      <c r="E20" s="176" t="s">
        <v>268</v>
      </c>
      <c r="F20" s="176" t="s">
        <v>269</v>
      </c>
      <c r="G20" s="177" t="s">
        <v>126</v>
      </c>
      <c r="H20" s="178" t="s">
        <v>270</v>
      </c>
      <c r="I20" s="179" t="s">
        <v>271</v>
      </c>
      <c r="J20" s="178" t="s">
        <v>393</v>
      </c>
      <c r="K20" s="179" t="s">
        <v>394</v>
      </c>
      <c r="L20" s="1"/>
    </row>
    <row r="21" spans="1:12" ht="45" customHeight="1">
      <c r="A21" s="1"/>
      <c r="B21" s="390" t="s">
        <v>40</v>
      </c>
      <c r="C21" s="390"/>
      <c r="D21" s="219" t="s">
        <v>2</v>
      </c>
      <c r="E21" s="220" t="s">
        <v>281</v>
      </c>
      <c r="F21" s="221" t="s">
        <v>272</v>
      </c>
      <c r="G21" s="222" t="s">
        <v>265</v>
      </c>
      <c r="H21" s="207" t="s">
        <v>266</v>
      </c>
      <c r="I21" s="208" t="s">
        <v>267</v>
      </c>
      <c r="J21" s="207" t="s">
        <v>392</v>
      </c>
      <c r="K21" s="208" t="s">
        <v>395</v>
      </c>
      <c r="L21" s="1"/>
    </row>
    <row r="22" spans="1:12" ht="30.75" customHeight="1">
      <c r="A22" s="1"/>
      <c r="B22" s="581" t="s">
        <v>131</v>
      </c>
      <c r="C22" s="581"/>
      <c r="D22" s="69">
        <v>36</v>
      </c>
      <c r="E22" s="71">
        <f>ROUNDDOWN(D22*$G$1,0)</f>
        <v>375</v>
      </c>
      <c r="F22" s="44">
        <f>ROUNDDOWN(E22*0.9,0)</f>
        <v>337</v>
      </c>
      <c r="G22" s="71">
        <f>E22-F22</f>
        <v>38</v>
      </c>
      <c r="H22" s="37">
        <f>ROUNDDOWN(E22*0.8,0)</f>
        <v>300</v>
      </c>
      <c r="I22" s="57">
        <f>E22-H22</f>
        <v>75</v>
      </c>
      <c r="J22" s="40">
        <f>ROUNDDOWN(E22*0.7,0)</f>
        <v>262</v>
      </c>
      <c r="K22" s="64">
        <f>E22-J22</f>
        <v>113</v>
      </c>
      <c r="L22" s="1"/>
    </row>
    <row r="23" spans="1:12" ht="30.75" customHeight="1">
      <c r="A23" s="1"/>
      <c r="B23" s="581" t="s">
        <v>132</v>
      </c>
      <c r="C23" s="581"/>
      <c r="D23" s="69">
        <v>24</v>
      </c>
      <c r="E23" s="71">
        <f>ROUNDDOWN(D23*$G$1,0)</f>
        <v>250</v>
      </c>
      <c r="F23" s="44">
        <f>ROUNDDOWN(E23*0.9,0)</f>
        <v>225</v>
      </c>
      <c r="G23" s="71">
        <f>E23-F23</f>
        <v>25</v>
      </c>
      <c r="H23" s="44">
        <f>ROUNDDOWN(E23*0.8,0)</f>
        <v>200</v>
      </c>
      <c r="I23" s="71">
        <f>E23-H23</f>
        <v>50</v>
      </c>
      <c r="J23" s="40">
        <f>ROUNDDOWN(E23*0.7,0)</f>
        <v>175</v>
      </c>
      <c r="K23" s="64">
        <f>E23-J23</f>
        <v>75</v>
      </c>
      <c r="L23" s="1"/>
    </row>
    <row r="24" spans="1:12" ht="6" customHeight="1">
      <c r="A24" s="1"/>
      <c r="B24" s="1"/>
      <c r="C24" s="4"/>
      <c r="D24" s="1"/>
      <c r="E24" s="1"/>
      <c r="F24" s="1"/>
      <c r="G24" s="1"/>
      <c r="H24" s="147"/>
      <c r="I24" s="147"/>
      <c r="J24" s="1"/>
      <c r="K24" s="1"/>
      <c r="L24" s="1"/>
    </row>
    <row r="25" spans="1:12" ht="45.75" customHeight="1">
      <c r="A25" s="1"/>
      <c r="B25" s="573" t="s">
        <v>360</v>
      </c>
      <c r="C25" s="573"/>
      <c r="D25" s="573"/>
      <c r="E25" s="573"/>
      <c r="F25" s="358" t="s">
        <v>221</v>
      </c>
      <c r="G25" s="359"/>
      <c r="H25" s="359"/>
      <c r="I25" s="359"/>
      <c r="J25" s="359"/>
      <c r="K25" s="360"/>
      <c r="L25" s="1"/>
    </row>
    <row r="26" spans="1:12" ht="45" customHeight="1">
      <c r="A26" s="1"/>
      <c r="B26" s="555" t="s">
        <v>361</v>
      </c>
      <c r="C26" s="555"/>
      <c r="D26" s="555"/>
      <c r="E26" s="555"/>
      <c r="F26" s="361" t="s">
        <v>310</v>
      </c>
      <c r="G26" s="362"/>
      <c r="H26" s="362"/>
      <c r="I26" s="362"/>
      <c r="J26" s="362"/>
      <c r="K26" s="363"/>
      <c r="L26" s="1"/>
    </row>
    <row r="27" spans="1:12" ht="21.75" customHeight="1">
      <c r="A27" s="1"/>
      <c r="B27" s="585" t="s">
        <v>223</v>
      </c>
      <c r="C27" s="585"/>
      <c r="D27" s="585"/>
      <c r="E27" s="585"/>
      <c r="F27" s="372" t="s">
        <v>347</v>
      </c>
      <c r="G27" s="373"/>
      <c r="H27" s="373"/>
      <c r="I27" s="373"/>
      <c r="J27" s="373"/>
      <c r="K27" s="374"/>
      <c r="L27" s="1"/>
    </row>
    <row r="28" spans="1:12" ht="21.75" customHeight="1">
      <c r="A28" s="1"/>
      <c r="B28" s="583" t="s">
        <v>224</v>
      </c>
      <c r="C28" s="583"/>
      <c r="D28" s="583"/>
      <c r="E28" s="583"/>
      <c r="F28" s="369" t="s">
        <v>348</v>
      </c>
      <c r="G28" s="370"/>
      <c r="H28" s="370"/>
      <c r="I28" s="370"/>
      <c r="J28" s="370"/>
      <c r="K28" s="371"/>
      <c r="L28" s="1"/>
    </row>
    <row r="29" spans="1:12" ht="21.75" customHeight="1">
      <c r="A29" s="1"/>
      <c r="B29" s="583" t="s">
        <v>225</v>
      </c>
      <c r="C29" s="583"/>
      <c r="D29" s="583"/>
      <c r="E29" s="583"/>
      <c r="F29" s="369" t="s">
        <v>339</v>
      </c>
      <c r="G29" s="370"/>
      <c r="H29" s="370"/>
      <c r="I29" s="370"/>
      <c r="J29" s="370"/>
      <c r="K29" s="371"/>
      <c r="L29" s="1"/>
    </row>
    <row r="30" spans="1:12" ht="21.75" customHeight="1">
      <c r="A30" s="1"/>
      <c r="B30" s="583" t="s">
        <v>226</v>
      </c>
      <c r="C30" s="583"/>
      <c r="D30" s="583"/>
      <c r="E30" s="583"/>
      <c r="F30" s="369" t="s">
        <v>349</v>
      </c>
      <c r="G30" s="370"/>
      <c r="H30" s="370"/>
      <c r="I30" s="370"/>
      <c r="J30" s="370"/>
      <c r="K30" s="371"/>
      <c r="L30" s="1"/>
    </row>
    <row r="31" spans="1:12" ht="21.75" customHeight="1">
      <c r="A31" s="1"/>
      <c r="B31" s="424" t="s">
        <v>337</v>
      </c>
      <c r="C31" s="425"/>
      <c r="D31" s="425"/>
      <c r="E31" s="426"/>
      <c r="F31" s="369" t="s">
        <v>350</v>
      </c>
      <c r="G31" s="370"/>
      <c r="H31" s="370"/>
      <c r="I31" s="370"/>
      <c r="J31" s="370"/>
      <c r="K31" s="371"/>
      <c r="L31" s="1"/>
    </row>
    <row r="32" spans="1:12" ht="21.75" customHeight="1">
      <c r="A32" s="1"/>
      <c r="B32" s="424" t="s">
        <v>402</v>
      </c>
      <c r="C32" s="425"/>
      <c r="D32" s="425"/>
      <c r="E32" s="426"/>
      <c r="F32" s="369" t="s">
        <v>413</v>
      </c>
      <c r="G32" s="370"/>
      <c r="H32" s="370"/>
      <c r="I32" s="370"/>
      <c r="J32" s="370"/>
      <c r="K32" s="371"/>
      <c r="L32" s="1"/>
    </row>
    <row r="33" spans="1:12" ht="21.75" customHeight="1">
      <c r="A33" s="1"/>
      <c r="B33" s="582" t="s">
        <v>400</v>
      </c>
      <c r="C33" s="582"/>
      <c r="D33" s="582"/>
      <c r="E33" s="582"/>
      <c r="F33" s="396" t="s">
        <v>412</v>
      </c>
      <c r="G33" s="397"/>
      <c r="H33" s="397"/>
      <c r="I33" s="397"/>
      <c r="J33" s="397"/>
      <c r="K33" s="398"/>
      <c r="L33" s="1"/>
    </row>
    <row r="34" spans="1:12" ht="15.75" customHeight="1">
      <c r="A34" s="584" t="s">
        <v>220</v>
      </c>
      <c r="B34" s="584"/>
      <c r="C34" s="584"/>
      <c r="D34" s="584"/>
      <c r="E34" s="584"/>
      <c r="F34" s="584"/>
      <c r="G34" s="584"/>
      <c r="H34" s="584"/>
      <c r="I34" s="584"/>
      <c r="J34" s="1"/>
      <c r="K34" s="1"/>
      <c r="L34" s="1"/>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sheetData>
  <sheetProtection/>
  <mergeCells count="29">
    <mergeCell ref="B27:E27"/>
    <mergeCell ref="F25:K25"/>
    <mergeCell ref="A10:G10"/>
    <mergeCell ref="A2:G2"/>
    <mergeCell ref="B5:B6"/>
    <mergeCell ref="B7:B8"/>
    <mergeCell ref="B14:B15"/>
    <mergeCell ref="B16:B17"/>
    <mergeCell ref="B21:C21"/>
    <mergeCell ref="B29:E29"/>
    <mergeCell ref="B26:E26"/>
    <mergeCell ref="F26:K26"/>
    <mergeCell ref="A34:I34"/>
    <mergeCell ref="B30:E30"/>
    <mergeCell ref="B31:E31"/>
    <mergeCell ref="B32:E32"/>
    <mergeCell ref="F31:K31"/>
    <mergeCell ref="F27:K27"/>
    <mergeCell ref="F32:K32"/>
    <mergeCell ref="F28:K28"/>
    <mergeCell ref="F29:K29"/>
    <mergeCell ref="F30:K30"/>
    <mergeCell ref="F33:K33"/>
    <mergeCell ref="A19:G19"/>
    <mergeCell ref="B25:E25"/>
    <mergeCell ref="B22:C22"/>
    <mergeCell ref="B23:C23"/>
    <mergeCell ref="B33:E33"/>
    <mergeCell ref="B28:E28"/>
  </mergeCells>
  <dataValidations count="1">
    <dataValidation allowBlank="1" showInputMessage="1" showErrorMessage="1" imeMode="off" sqref="D35:D65536 D1:D24"/>
  </dataValidations>
  <printOptions horizontalCentered="1"/>
  <pageMargins left="0.35433070866141736" right="0.35433070866141736" top="0.5905511811023623" bottom="0.35433070866141736" header="0.31496062992125984" footer="0.31496062992125984"/>
  <pageSetup fitToHeight="1" fitToWidth="1"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L30"/>
  <sheetViews>
    <sheetView showGridLines="0" view="pageBreakPreview" zoomScaleSheetLayoutView="100" zoomScalePageLayoutView="0" workbookViewId="0" topLeftCell="A1">
      <selection activeCell="A27" sqref="A27:IV27"/>
    </sheetView>
  </sheetViews>
  <sheetFormatPr defaultColWidth="9.00390625" defaultRowHeight="15"/>
  <cols>
    <col min="1" max="1" width="4.28125" style="25" bestFit="1" customWidth="1"/>
    <col min="2" max="2" width="11.421875" style="25" customWidth="1"/>
    <col min="3" max="3" width="18.421875" style="26" customWidth="1"/>
    <col min="4" max="4" width="7.421875" style="25" customWidth="1"/>
    <col min="5" max="6" width="11.421875" style="25" customWidth="1"/>
    <col min="7" max="7" width="9.00390625" style="25" customWidth="1"/>
    <col min="8" max="8" width="11.28125" style="25" customWidth="1"/>
    <col min="9" max="9" width="9.00390625" style="25" customWidth="1"/>
    <col min="10" max="10" width="11.28125" style="25" customWidth="1"/>
    <col min="11" max="11" width="9.00390625" style="25" customWidth="1"/>
    <col min="12" max="12" width="1.421875" style="25" customWidth="1"/>
    <col min="13" max="16384" width="9.00390625" style="25" customWidth="1"/>
  </cols>
  <sheetData>
    <row r="1" spans="1:12" ht="26.25" customHeight="1">
      <c r="A1" s="375"/>
      <c r="B1" s="375"/>
      <c r="C1" s="375"/>
      <c r="D1" s="375"/>
      <c r="E1" s="375"/>
      <c r="F1" s="375"/>
      <c r="G1" s="375"/>
      <c r="H1" s="147"/>
      <c r="I1" s="147"/>
      <c r="J1" s="1"/>
      <c r="K1" s="1"/>
      <c r="L1" s="1"/>
    </row>
    <row r="2" spans="1:12" ht="9.75" customHeight="1">
      <c r="A2" s="138"/>
      <c r="B2" s="138"/>
      <c r="C2" s="138"/>
      <c r="D2" s="138"/>
      <c r="E2" s="138"/>
      <c r="F2" s="138"/>
      <c r="G2" s="138"/>
      <c r="H2" s="147"/>
      <c r="I2" s="147"/>
      <c r="J2" s="1"/>
      <c r="K2" s="1"/>
      <c r="L2" s="1"/>
    </row>
    <row r="3" spans="1:12" ht="18" customHeight="1">
      <c r="A3" s="1"/>
      <c r="B3" s="1"/>
      <c r="C3" s="4"/>
      <c r="D3" s="33" t="s">
        <v>127</v>
      </c>
      <c r="E3" s="12" t="str">
        <f>'入力'!C4</f>
        <v>６級地</v>
      </c>
      <c r="F3" s="3" t="s">
        <v>35</v>
      </c>
      <c r="G3" s="23">
        <f>VLOOKUP('入力'!C4,'入力'!F5:I11,3,FALSE)</f>
        <v>10.33</v>
      </c>
      <c r="H3" s="147"/>
      <c r="I3" s="147"/>
      <c r="J3" s="1"/>
      <c r="K3" s="1"/>
      <c r="L3" s="1"/>
    </row>
    <row r="4" spans="1:12" ht="88.5" customHeight="1">
      <c r="A4" s="605" t="s">
        <v>276</v>
      </c>
      <c r="B4" s="605"/>
      <c r="C4" s="605"/>
      <c r="D4" s="605"/>
      <c r="E4" s="605"/>
      <c r="F4" s="605"/>
      <c r="G4" s="605"/>
      <c r="H4" s="605"/>
      <c r="I4" s="605"/>
      <c r="J4" s="1"/>
      <c r="K4" s="1"/>
      <c r="L4" s="1"/>
    </row>
    <row r="5" spans="1:12" ht="30.75" customHeight="1">
      <c r="A5" s="1"/>
      <c r="B5" s="2"/>
      <c r="C5" s="4"/>
      <c r="D5" s="15" t="s">
        <v>125</v>
      </c>
      <c r="E5" s="176" t="s">
        <v>268</v>
      </c>
      <c r="F5" s="176" t="s">
        <v>269</v>
      </c>
      <c r="G5" s="177" t="s">
        <v>126</v>
      </c>
      <c r="H5" s="178" t="s">
        <v>270</v>
      </c>
      <c r="I5" s="179" t="s">
        <v>271</v>
      </c>
      <c r="J5" s="178" t="s">
        <v>393</v>
      </c>
      <c r="K5" s="179" t="s">
        <v>394</v>
      </c>
      <c r="L5" s="1"/>
    </row>
    <row r="6" spans="1:12" ht="45" customHeight="1">
      <c r="A6" s="1"/>
      <c r="B6" s="598" t="s">
        <v>23</v>
      </c>
      <c r="C6" s="598"/>
      <c r="D6" s="223" t="s">
        <v>2</v>
      </c>
      <c r="E6" s="224" t="s">
        <v>281</v>
      </c>
      <c r="F6" s="225" t="s">
        <v>272</v>
      </c>
      <c r="G6" s="226" t="s">
        <v>265</v>
      </c>
      <c r="H6" s="227" t="s">
        <v>266</v>
      </c>
      <c r="I6" s="228" t="s">
        <v>267</v>
      </c>
      <c r="J6" s="227" t="s">
        <v>392</v>
      </c>
      <c r="K6" s="228" t="s">
        <v>395</v>
      </c>
      <c r="L6" s="1"/>
    </row>
    <row r="7" spans="1:12" ht="60" customHeight="1">
      <c r="A7" s="1"/>
      <c r="B7" s="600" t="s">
        <v>160</v>
      </c>
      <c r="C7" s="601"/>
      <c r="D7" s="264">
        <v>292</v>
      </c>
      <c r="E7" s="265">
        <f>ROUNDDOWN(D7*$G$3,0)</f>
        <v>3016</v>
      </c>
      <c r="F7" s="262">
        <f>ROUNDDOWN(E7*0.9,0)</f>
        <v>2714</v>
      </c>
      <c r="G7" s="265">
        <f>E7-F7</f>
        <v>302</v>
      </c>
      <c r="H7" s="262">
        <f>ROUNDDOWN(E7*0.8,0)</f>
        <v>2412</v>
      </c>
      <c r="I7" s="265">
        <f>E7-H7</f>
        <v>604</v>
      </c>
      <c r="J7" s="262">
        <f>ROUNDDOWN(E7*0.7,0)</f>
        <v>2111</v>
      </c>
      <c r="K7" s="265">
        <f>E7-J7</f>
        <v>905</v>
      </c>
      <c r="L7" s="1"/>
    </row>
    <row r="8" spans="1:12" ht="60" customHeight="1">
      <c r="A8" s="1"/>
      <c r="B8" s="600" t="s">
        <v>362</v>
      </c>
      <c r="C8" s="601"/>
      <c r="D8" s="264">
        <f>ROUND(D7*0.9,0)</f>
        <v>263</v>
      </c>
      <c r="E8" s="265">
        <f>ROUNDDOWN(D8*$G$3,0)</f>
        <v>2716</v>
      </c>
      <c r="F8" s="262">
        <f>ROUNDDOWN(E8*0.9,0)</f>
        <v>2444</v>
      </c>
      <c r="G8" s="265">
        <f>E8-F8</f>
        <v>272</v>
      </c>
      <c r="H8" s="262">
        <f>ROUNDDOWN(E8*0.8,0)</f>
        <v>2172</v>
      </c>
      <c r="I8" s="265">
        <f>E8-H8</f>
        <v>544</v>
      </c>
      <c r="J8" s="262">
        <f>ROUNDDOWN(E8*0.7,0)</f>
        <v>1901</v>
      </c>
      <c r="K8" s="265">
        <f>E8-J8</f>
        <v>815</v>
      </c>
      <c r="L8" s="1"/>
    </row>
    <row r="9" spans="1:12" ht="61.5" customHeight="1">
      <c r="A9" s="1"/>
      <c r="B9" s="603" t="s">
        <v>416</v>
      </c>
      <c r="C9" s="604"/>
      <c r="D9" s="264">
        <f>ROUND(D7*0.85,0)</f>
        <v>248</v>
      </c>
      <c r="E9" s="265">
        <f>ROUNDDOWN(D9*$G$3,0)</f>
        <v>2561</v>
      </c>
      <c r="F9" s="262">
        <f>ROUNDDOWN(E9*0.9,0)</f>
        <v>2304</v>
      </c>
      <c r="G9" s="265">
        <f>E9-F9</f>
        <v>257</v>
      </c>
      <c r="H9" s="262">
        <f>ROUNDDOWN(E9*0.8,0)</f>
        <v>2048</v>
      </c>
      <c r="I9" s="265">
        <f>E9-H9</f>
        <v>513</v>
      </c>
      <c r="J9" s="262">
        <f>ROUNDDOWN(E9*0.7,0)</f>
        <v>1792</v>
      </c>
      <c r="K9" s="265">
        <f>E9-J9</f>
        <v>769</v>
      </c>
      <c r="L9" s="1"/>
    </row>
    <row r="10" spans="1:12" ht="18" customHeight="1">
      <c r="A10" s="1"/>
      <c r="B10" s="298"/>
      <c r="C10" s="298"/>
      <c r="D10" s="1"/>
      <c r="E10" s="1"/>
      <c r="F10" s="1"/>
      <c r="G10" s="1"/>
      <c r="H10" s="147"/>
      <c r="I10" s="147"/>
      <c r="J10" s="1"/>
      <c r="K10" s="1"/>
      <c r="L10" s="1"/>
    </row>
    <row r="11" spans="1:12" ht="30.75" customHeight="1">
      <c r="A11" s="607" t="s">
        <v>277</v>
      </c>
      <c r="B11" s="607"/>
      <c r="C11" s="607"/>
      <c r="D11" s="15" t="s">
        <v>125</v>
      </c>
      <c r="E11" s="176" t="s">
        <v>268</v>
      </c>
      <c r="F11" s="176" t="s">
        <v>269</v>
      </c>
      <c r="G11" s="177" t="s">
        <v>126</v>
      </c>
      <c r="H11" s="178" t="s">
        <v>270</v>
      </c>
      <c r="I11" s="179" t="s">
        <v>271</v>
      </c>
      <c r="J11" s="178" t="s">
        <v>393</v>
      </c>
      <c r="K11" s="179" t="s">
        <v>394</v>
      </c>
      <c r="L11" s="1"/>
    </row>
    <row r="12" spans="1:12" ht="45" customHeight="1">
      <c r="A12" s="1"/>
      <c r="B12" s="598" t="s">
        <v>40</v>
      </c>
      <c r="C12" s="598"/>
      <c r="D12" s="223" t="s">
        <v>2</v>
      </c>
      <c r="E12" s="224" t="s">
        <v>281</v>
      </c>
      <c r="F12" s="225" t="s">
        <v>272</v>
      </c>
      <c r="G12" s="226" t="s">
        <v>265</v>
      </c>
      <c r="H12" s="227" t="s">
        <v>266</v>
      </c>
      <c r="I12" s="228" t="s">
        <v>267</v>
      </c>
      <c r="J12" s="227" t="s">
        <v>392</v>
      </c>
      <c r="K12" s="228" t="s">
        <v>395</v>
      </c>
      <c r="L12" s="1"/>
    </row>
    <row r="13" spans="1:12" ht="31.5" customHeight="1">
      <c r="A13" s="1"/>
      <c r="B13" s="599" t="s">
        <v>154</v>
      </c>
      <c r="C13" s="599"/>
      <c r="D13" s="69">
        <v>200</v>
      </c>
      <c r="E13" s="71">
        <f aca="true" t="shared" si="0" ref="E13:E19">ROUNDDOWN(D13*$G$3,0)</f>
        <v>2066</v>
      </c>
      <c r="F13" s="44">
        <f aca="true" t="shared" si="1" ref="F13:F19">ROUNDDOWN(E13*0.9,0)</f>
        <v>1859</v>
      </c>
      <c r="G13" s="71">
        <f aca="true" t="shared" si="2" ref="G13:G19">E13-F13</f>
        <v>207</v>
      </c>
      <c r="H13" s="44">
        <f>ROUNDDOWN(E13*0.8,0)</f>
        <v>1652</v>
      </c>
      <c r="I13" s="71">
        <f>E13-H13</f>
        <v>414</v>
      </c>
      <c r="J13" s="44">
        <f>ROUNDDOWN(E13*0.7,0)</f>
        <v>1446</v>
      </c>
      <c r="K13" s="71">
        <f>E13-J13</f>
        <v>620</v>
      </c>
      <c r="L13" s="1"/>
    </row>
    <row r="14" spans="1:12" ht="31.5" customHeight="1">
      <c r="A14" s="602" t="s">
        <v>122</v>
      </c>
      <c r="B14" s="606" t="s">
        <v>155</v>
      </c>
      <c r="C14" s="606"/>
      <c r="D14" s="266">
        <v>230</v>
      </c>
      <c r="E14" s="267">
        <f t="shared" si="0"/>
        <v>2375</v>
      </c>
      <c r="F14" s="256">
        <f t="shared" si="1"/>
        <v>2137</v>
      </c>
      <c r="G14" s="267">
        <f t="shared" si="2"/>
        <v>238</v>
      </c>
      <c r="H14" s="256">
        <f aca="true" t="shared" si="3" ref="H14:H19">ROUNDDOWN(E14*0.8,0)</f>
        <v>1900</v>
      </c>
      <c r="I14" s="267">
        <f aca="true" t="shared" si="4" ref="I14:I19">E14-H14</f>
        <v>475</v>
      </c>
      <c r="J14" s="256">
        <f aca="true" t="shared" si="5" ref="J14:J19">ROUNDDOWN(E14*0.7,0)</f>
        <v>1662</v>
      </c>
      <c r="K14" s="267">
        <f aca="true" t="shared" si="6" ref="K14:K19">E14-J14</f>
        <v>713</v>
      </c>
      <c r="L14" s="1"/>
    </row>
    <row r="15" spans="1:12" ht="31.5" customHeight="1">
      <c r="A15" s="602"/>
      <c r="B15" s="611" t="s">
        <v>156</v>
      </c>
      <c r="C15" s="611"/>
      <c r="D15" s="300">
        <v>280</v>
      </c>
      <c r="E15" s="301">
        <f t="shared" si="0"/>
        <v>2892</v>
      </c>
      <c r="F15" s="252">
        <f t="shared" si="1"/>
        <v>2602</v>
      </c>
      <c r="G15" s="301">
        <f t="shared" si="2"/>
        <v>290</v>
      </c>
      <c r="H15" s="252">
        <f t="shared" si="3"/>
        <v>2313</v>
      </c>
      <c r="I15" s="301">
        <f t="shared" si="4"/>
        <v>579</v>
      </c>
      <c r="J15" s="275">
        <f t="shared" si="5"/>
        <v>2024</v>
      </c>
      <c r="K15" s="285">
        <f t="shared" si="6"/>
        <v>868</v>
      </c>
      <c r="L15" s="1"/>
    </row>
    <row r="16" spans="1:12" ht="31.5" customHeight="1">
      <c r="A16" s="299"/>
      <c r="B16" s="609" t="s">
        <v>363</v>
      </c>
      <c r="C16" s="609"/>
      <c r="D16" s="300">
        <v>320</v>
      </c>
      <c r="E16" s="301">
        <f t="shared" si="0"/>
        <v>3305</v>
      </c>
      <c r="F16" s="252">
        <f t="shared" si="1"/>
        <v>2974</v>
      </c>
      <c r="G16" s="301">
        <f t="shared" si="2"/>
        <v>331</v>
      </c>
      <c r="H16" s="252">
        <f>ROUNDDOWN(E16*0.8,0)</f>
        <v>2644</v>
      </c>
      <c r="I16" s="301">
        <f>E16-H16</f>
        <v>661</v>
      </c>
      <c r="J16" s="275">
        <f t="shared" si="5"/>
        <v>2313</v>
      </c>
      <c r="K16" s="285">
        <f t="shared" si="6"/>
        <v>992</v>
      </c>
      <c r="L16" s="1"/>
    </row>
    <row r="17" spans="1:12" ht="31.5" customHeight="1">
      <c r="A17" s="299"/>
      <c r="B17" s="610" t="s">
        <v>364</v>
      </c>
      <c r="C17" s="610"/>
      <c r="D17" s="276">
        <v>420</v>
      </c>
      <c r="E17" s="286">
        <f t="shared" si="0"/>
        <v>4338</v>
      </c>
      <c r="F17" s="254">
        <f t="shared" si="1"/>
        <v>3904</v>
      </c>
      <c r="G17" s="286">
        <f t="shared" si="2"/>
        <v>434</v>
      </c>
      <c r="H17" s="254">
        <f>ROUNDDOWN(E17*0.8,0)</f>
        <v>3470</v>
      </c>
      <c r="I17" s="286">
        <f>E17-H17</f>
        <v>868</v>
      </c>
      <c r="J17" s="254">
        <f t="shared" si="5"/>
        <v>3036</v>
      </c>
      <c r="K17" s="286">
        <f t="shared" si="6"/>
        <v>1302</v>
      </c>
      <c r="L17" s="1"/>
    </row>
    <row r="18" spans="1:12" ht="31.5" customHeight="1">
      <c r="A18" s="139" t="s">
        <v>122</v>
      </c>
      <c r="B18" s="599" t="s">
        <v>157</v>
      </c>
      <c r="C18" s="599"/>
      <c r="D18" s="69">
        <v>17</v>
      </c>
      <c r="E18" s="71">
        <f t="shared" si="0"/>
        <v>175</v>
      </c>
      <c r="F18" s="44">
        <f t="shared" si="1"/>
        <v>157</v>
      </c>
      <c r="G18" s="71">
        <f t="shared" si="2"/>
        <v>18</v>
      </c>
      <c r="H18" s="44">
        <f t="shared" si="3"/>
        <v>140</v>
      </c>
      <c r="I18" s="71">
        <f t="shared" si="4"/>
        <v>35</v>
      </c>
      <c r="J18" s="44">
        <f t="shared" si="5"/>
        <v>122</v>
      </c>
      <c r="K18" s="71">
        <f t="shared" si="6"/>
        <v>53</v>
      </c>
      <c r="L18" s="1"/>
    </row>
    <row r="19" spans="1:12" ht="31.5" customHeight="1">
      <c r="A19" s="1"/>
      <c r="B19" s="599" t="s">
        <v>92</v>
      </c>
      <c r="C19" s="599"/>
      <c r="D19" s="69">
        <v>6</v>
      </c>
      <c r="E19" s="71">
        <f t="shared" si="0"/>
        <v>61</v>
      </c>
      <c r="F19" s="44">
        <f t="shared" si="1"/>
        <v>54</v>
      </c>
      <c r="G19" s="71">
        <f t="shared" si="2"/>
        <v>7</v>
      </c>
      <c r="H19" s="44">
        <f t="shared" si="3"/>
        <v>48</v>
      </c>
      <c r="I19" s="71">
        <f t="shared" si="4"/>
        <v>13</v>
      </c>
      <c r="J19" s="44">
        <f t="shared" si="5"/>
        <v>42</v>
      </c>
      <c r="K19" s="71">
        <f t="shared" si="6"/>
        <v>19</v>
      </c>
      <c r="L19" s="1"/>
    </row>
    <row r="20" spans="1:12" ht="6" customHeight="1">
      <c r="A20" s="1"/>
      <c r="B20" s="185"/>
      <c r="C20" s="186"/>
      <c r="D20" s="1"/>
      <c r="E20" s="1"/>
      <c r="F20" s="1"/>
      <c r="G20" s="1"/>
      <c r="H20" s="166"/>
      <c r="I20" s="172"/>
      <c r="J20" s="1"/>
      <c r="K20" s="1"/>
      <c r="L20" s="1"/>
    </row>
    <row r="21" spans="1:12" ht="31.5" customHeight="1">
      <c r="A21" s="140" t="s">
        <v>158</v>
      </c>
      <c r="B21" s="608" t="s">
        <v>159</v>
      </c>
      <c r="C21" s="608"/>
      <c r="D21" s="589" t="s">
        <v>370</v>
      </c>
      <c r="E21" s="590"/>
      <c r="F21" s="590"/>
      <c r="G21" s="590"/>
      <c r="H21" s="590"/>
      <c r="I21" s="590"/>
      <c r="J21" s="590"/>
      <c r="K21" s="591"/>
      <c r="L21" s="1"/>
    </row>
    <row r="22" spans="1:12" ht="31.5" customHeight="1">
      <c r="A22" s="140" t="s">
        <v>158</v>
      </c>
      <c r="B22" s="608" t="s">
        <v>365</v>
      </c>
      <c r="C22" s="608"/>
      <c r="D22" s="294">
        <v>230</v>
      </c>
      <c r="E22" s="295">
        <f>ROUNDDOWN(D22*$G$3,0)</f>
        <v>2375</v>
      </c>
      <c r="F22" s="270">
        <f>ROUNDDOWN(E22*0.9,0)</f>
        <v>2137</v>
      </c>
      <c r="G22" s="295">
        <f>E22-F22</f>
        <v>238</v>
      </c>
      <c r="H22" s="270">
        <f>ROUNDDOWN(E22*0.8,0)</f>
        <v>1900</v>
      </c>
      <c r="I22" s="295">
        <f>E22-H22</f>
        <v>475</v>
      </c>
      <c r="J22" s="262">
        <f>ROUNDDOWN(E22*0.7,0)</f>
        <v>1662</v>
      </c>
      <c r="K22" s="265">
        <f>E22-J22</f>
        <v>713</v>
      </c>
      <c r="L22" s="1"/>
    </row>
    <row r="23" spans="1:12" ht="31.5" customHeight="1">
      <c r="A23" s="140" t="s">
        <v>158</v>
      </c>
      <c r="B23" s="608" t="s">
        <v>367</v>
      </c>
      <c r="C23" s="608"/>
      <c r="D23" s="264">
        <v>120</v>
      </c>
      <c r="E23" s="265">
        <f>ROUNDDOWN(D23*$G$3,0)</f>
        <v>1239</v>
      </c>
      <c r="F23" s="262">
        <f>ROUNDDOWN(E23*0.9,0)</f>
        <v>1115</v>
      </c>
      <c r="G23" s="265">
        <f>E23-F23</f>
        <v>124</v>
      </c>
      <c r="H23" s="262">
        <f>ROUNDDOWN(E23*0.8,0)</f>
        <v>991</v>
      </c>
      <c r="I23" s="265">
        <f>E23-H23</f>
        <v>248</v>
      </c>
      <c r="J23" s="262">
        <f>ROUNDDOWN(E23*0.7,0)</f>
        <v>867</v>
      </c>
      <c r="K23" s="265">
        <f>E23-J23</f>
        <v>372</v>
      </c>
      <c r="L23" s="1"/>
    </row>
    <row r="24" spans="1:12" ht="6.75" customHeight="1">
      <c r="A24" s="1"/>
      <c r="B24" s="1"/>
      <c r="C24" s="4"/>
      <c r="D24" s="1"/>
      <c r="E24" s="1"/>
      <c r="F24" s="1"/>
      <c r="G24" s="1"/>
      <c r="H24" s="1"/>
      <c r="I24" s="1"/>
      <c r="J24" s="1"/>
      <c r="K24" s="1"/>
      <c r="L24" s="1"/>
    </row>
    <row r="25" spans="1:10" ht="30" customHeight="1">
      <c r="A25" s="147"/>
      <c r="B25" s="608" t="s">
        <v>366</v>
      </c>
      <c r="C25" s="608"/>
      <c r="D25" s="264">
        <v>-20</v>
      </c>
      <c r="E25" s="265">
        <f>ROUNDDOWN(D25*$G$3,0)</f>
        <v>-206</v>
      </c>
      <c r="F25" s="262">
        <f>ROUNDDOWN(E25*0.9,0)</f>
        <v>-185</v>
      </c>
      <c r="G25" s="265">
        <f>E25-F25</f>
        <v>-21</v>
      </c>
      <c r="H25" s="262">
        <f>ROUNDDOWN(E25*0.8,0)</f>
        <v>-164</v>
      </c>
      <c r="I25" s="265">
        <f>E25-H25</f>
        <v>-42</v>
      </c>
      <c r="J25" s="147"/>
    </row>
    <row r="26" spans="1:10" ht="9" customHeight="1">
      <c r="A26" s="147"/>
      <c r="B26" s="147"/>
      <c r="C26" s="149"/>
      <c r="D26" s="147"/>
      <c r="E26" s="147"/>
      <c r="F26" s="147"/>
      <c r="G26" s="147"/>
      <c r="H26" s="147"/>
      <c r="I26" s="147"/>
      <c r="J26" s="147"/>
    </row>
    <row r="27" spans="1:10" ht="31.5" customHeight="1">
      <c r="A27" s="147"/>
      <c r="B27" s="595" t="s">
        <v>368</v>
      </c>
      <c r="C27" s="596"/>
      <c r="D27" s="596"/>
      <c r="E27" s="597"/>
      <c r="F27" s="592" t="s">
        <v>369</v>
      </c>
      <c r="G27" s="593"/>
      <c r="H27" s="593"/>
      <c r="I27" s="594"/>
      <c r="J27" s="147"/>
    </row>
    <row r="28" spans="1:10" ht="45.75" customHeight="1">
      <c r="A28" s="147"/>
      <c r="B28" s="573" t="s">
        <v>360</v>
      </c>
      <c r="C28" s="573"/>
      <c r="D28" s="573"/>
      <c r="E28" s="573"/>
      <c r="F28" s="358" t="s">
        <v>221</v>
      </c>
      <c r="G28" s="359"/>
      <c r="H28" s="359"/>
      <c r="I28" s="360"/>
      <c r="J28" s="147"/>
    </row>
    <row r="29" spans="1:10" ht="43.5" customHeight="1">
      <c r="A29" s="147"/>
      <c r="B29" s="555" t="s">
        <v>361</v>
      </c>
      <c r="C29" s="555"/>
      <c r="D29" s="555"/>
      <c r="E29" s="555"/>
      <c r="F29" s="552" t="s">
        <v>310</v>
      </c>
      <c r="G29" s="553"/>
      <c r="H29" s="553"/>
      <c r="I29" s="554"/>
      <c r="J29" s="147"/>
    </row>
    <row r="30" spans="1:10" ht="15.75" customHeight="1">
      <c r="A30" s="147"/>
      <c r="B30" s="147"/>
      <c r="C30" s="149"/>
      <c r="D30" s="147"/>
      <c r="E30" s="147"/>
      <c r="F30" s="147"/>
      <c r="G30" s="147"/>
      <c r="H30" s="147"/>
      <c r="I30" s="147"/>
      <c r="J30" s="147"/>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sheetData>
  <sheetProtection/>
  <mergeCells count="27">
    <mergeCell ref="A4:I4"/>
    <mergeCell ref="B14:C14"/>
    <mergeCell ref="A11:C11"/>
    <mergeCell ref="B22:C22"/>
    <mergeCell ref="B25:C25"/>
    <mergeCell ref="B23:C23"/>
    <mergeCell ref="B16:C16"/>
    <mergeCell ref="B21:C21"/>
    <mergeCell ref="B17:C17"/>
    <mergeCell ref="B15:C15"/>
    <mergeCell ref="A1:G1"/>
    <mergeCell ref="B12:C12"/>
    <mergeCell ref="B19:C19"/>
    <mergeCell ref="B6:C6"/>
    <mergeCell ref="B7:C7"/>
    <mergeCell ref="B13:C13"/>
    <mergeCell ref="B18:C18"/>
    <mergeCell ref="A14:A15"/>
    <mergeCell ref="B8:C8"/>
    <mergeCell ref="B9:C9"/>
    <mergeCell ref="D21:K21"/>
    <mergeCell ref="F28:I28"/>
    <mergeCell ref="B29:E29"/>
    <mergeCell ref="F29:I29"/>
    <mergeCell ref="F27:I27"/>
    <mergeCell ref="B27:E27"/>
    <mergeCell ref="B28:E28"/>
  </mergeCells>
  <dataValidations count="1">
    <dataValidation allowBlank="1" showInputMessage="1" showErrorMessage="1" imeMode="off" sqref="D1:D3 D30:D65536 D5:D26 F27"/>
  </dataValidations>
  <printOptions horizontalCentered="1"/>
  <pageMargins left="0.35433070866141736" right="0.31496062992125984" top="0.5905511811023623" bottom="0.35433070866141736" header="0.31496062992125984" footer="0.31496062992125984"/>
  <pageSetup fitToHeight="1" fitToWidth="1"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sheetPr>
    <tabColor rgb="FFFF66FF"/>
  </sheetPr>
  <dimension ref="A1:L231"/>
  <sheetViews>
    <sheetView showGridLines="0" view="pageBreakPreview" zoomScaleSheetLayoutView="100" workbookViewId="0" topLeftCell="A1">
      <selection activeCell="L214" sqref="L214"/>
    </sheetView>
  </sheetViews>
  <sheetFormatPr defaultColWidth="9.00390625" defaultRowHeight="15"/>
  <cols>
    <col min="1" max="1" width="4.421875" style="25" customWidth="1"/>
    <col min="2" max="2" width="16.8515625" style="25" customWidth="1"/>
    <col min="3" max="3" width="14.140625" style="25" customWidth="1"/>
    <col min="4" max="4" width="8.00390625" style="30" customWidth="1"/>
    <col min="5" max="6" width="11.421875" style="25" customWidth="1"/>
    <col min="7" max="7" width="9.00390625" style="25" customWidth="1"/>
    <col min="8" max="8" width="11.421875" style="25" customWidth="1"/>
    <col min="9" max="9" width="9.00390625" style="26" customWidth="1"/>
    <col min="10" max="10" width="11.421875" style="25" customWidth="1"/>
    <col min="11" max="11" width="9.00390625" style="25" customWidth="1"/>
    <col min="12" max="12" width="1.421875" style="25" customWidth="1"/>
    <col min="13" max="13" width="15.00390625" style="25" customWidth="1"/>
    <col min="14" max="16384" width="9.00390625" style="25" customWidth="1"/>
  </cols>
  <sheetData>
    <row r="1" spans="1:12" ht="19.5" customHeight="1">
      <c r="A1" s="375"/>
      <c r="B1" s="375"/>
      <c r="C1" s="375"/>
      <c r="D1" s="375"/>
      <c r="E1" s="375"/>
      <c r="F1" s="375"/>
      <c r="G1" s="375"/>
      <c r="H1" s="147"/>
      <c r="I1" s="149"/>
      <c r="J1" s="1"/>
      <c r="K1" s="1"/>
      <c r="L1" s="1"/>
    </row>
    <row r="2" spans="1:12" ht="17.25" customHeight="1">
      <c r="A2" s="1"/>
      <c r="B2" s="1"/>
      <c r="C2" s="1"/>
      <c r="D2" s="33" t="s">
        <v>128</v>
      </c>
      <c r="E2" s="12" t="str">
        <f>'入力'!C4</f>
        <v>６級地</v>
      </c>
      <c r="F2" s="3" t="s">
        <v>35</v>
      </c>
      <c r="G2" s="23">
        <f>VLOOKUP('入力'!C4,'入力'!F5:I11,3,FALSE)</f>
        <v>10.33</v>
      </c>
      <c r="H2" s="147"/>
      <c r="I2" s="149"/>
      <c r="J2" s="1"/>
      <c r="K2" s="1"/>
      <c r="L2" s="1"/>
    </row>
    <row r="3" spans="1:12" ht="26.25" customHeight="1">
      <c r="A3" s="1"/>
      <c r="B3" s="3"/>
      <c r="C3" s="7"/>
      <c r="D3" s="3"/>
      <c r="E3" s="7"/>
      <c r="F3" s="1"/>
      <c r="G3" s="1"/>
      <c r="H3" s="147"/>
      <c r="I3" s="149"/>
      <c r="J3" s="1"/>
      <c r="K3" s="1"/>
      <c r="L3" s="1"/>
    </row>
    <row r="4" spans="1:12" ht="42" customHeight="1">
      <c r="A4" s="141" t="s">
        <v>215</v>
      </c>
      <c r="B4" s="1"/>
      <c r="C4" s="81"/>
      <c r="D4" s="81"/>
      <c r="E4" s="81"/>
      <c r="F4" s="81"/>
      <c r="G4" s="81"/>
      <c r="H4" s="147"/>
      <c r="I4" s="149"/>
      <c r="J4" s="1"/>
      <c r="K4" s="1"/>
      <c r="L4" s="1"/>
    </row>
    <row r="5" spans="1:12" s="55" customFormat="1" ht="32.25" customHeight="1">
      <c r="A5" s="6"/>
      <c r="B5" s="2"/>
      <c r="C5" s="6"/>
      <c r="D5" s="177" t="s">
        <v>125</v>
      </c>
      <c r="E5" s="176" t="s">
        <v>268</v>
      </c>
      <c r="F5" s="176" t="s">
        <v>269</v>
      </c>
      <c r="G5" s="177" t="s">
        <v>126</v>
      </c>
      <c r="H5" s="178" t="s">
        <v>270</v>
      </c>
      <c r="I5" s="179" t="s">
        <v>271</v>
      </c>
      <c r="J5" s="178" t="s">
        <v>393</v>
      </c>
      <c r="K5" s="179" t="s">
        <v>399</v>
      </c>
      <c r="L5" s="6"/>
    </row>
    <row r="6" spans="1:12" ht="45" customHeight="1">
      <c r="A6" s="637" t="s">
        <v>192</v>
      </c>
      <c r="B6" s="229" t="s">
        <v>23</v>
      </c>
      <c r="C6" s="229" t="s">
        <v>21</v>
      </c>
      <c r="D6" s="230" t="s">
        <v>2</v>
      </c>
      <c r="E6" s="231" t="s">
        <v>281</v>
      </c>
      <c r="F6" s="232" t="s">
        <v>272</v>
      </c>
      <c r="G6" s="233" t="s">
        <v>265</v>
      </c>
      <c r="H6" s="234" t="s">
        <v>266</v>
      </c>
      <c r="I6" s="235" t="s">
        <v>267</v>
      </c>
      <c r="J6" s="234" t="s">
        <v>392</v>
      </c>
      <c r="K6" s="235" t="s">
        <v>395</v>
      </c>
      <c r="L6" s="1"/>
    </row>
    <row r="7" spans="1:12" ht="19.5" customHeight="1">
      <c r="A7" s="637"/>
      <c r="B7" s="613" t="s">
        <v>189</v>
      </c>
      <c r="C7" s="77" t="s">
        <v>3</v>
      </c>
      <c r="D7" s="75">
        <v>331</v>
      </c>
      <c r="E7" s="38">
        <f aca="true" t="shared" si="0" ref="E7:E26">ROUNDDOWN(D7*$G$2,0)</f>
        <v>3419</v>
      </c>
      <c r="F7" s="37">
        <f>ROUNDDOWN(E7*0.9,0)</f>
        <v>3077</v>
      </c>
      <c r="G7" s="38">
        <f>E7-F7</f>
        <v>342</v>
      </c>
      <c r="H7" s="37">
        <f>ROUNDDOWN(E7*0.8,0)</f>
        <v>2735</v>
      </c>
      <c r="I7" s="38">
        <f>E7-H7</f>
        <v>684</v>
      </c>
      <c r="J7" s="37">
        <f>ROUNDDOWN(E7*0.7,0)</f>
        <v>2393</v>
      </c>
      <c r="K7" s="38">
        <f>E7-J7</f>
        <v>1026</v>
      </c>
      <c r="L7" s="1"/>
    </row>
    <row r="8" spans="1:12" ht="19.5" customHeight="1">
      <c r="A8" s="637"/>
      <c r="B8" s="614"/>
      <c r="C8" s="78" t="s">
        <v>4</v>
      </c>
      <c r="D8" s="59">
        <v>360</v>
      </c>
      <c r="E8" s="79">
        <f t="shared" si="0"/>
        <v>3718</v>
      </c>
      <c r="F8" s="61">
        <f>ROUNDDOWN(E8*0.9,0)</f>
        <v>3346</v>
      </c>
      <c r="G8" s="79">
        <f>E8-F8</f>
        <v>372</v>
      </c>
      <c r="H8" s="61">
        <f aca="true" t="shared" si="1" ref="H8:H91">ROUNDDOWN(E8*0.8,0)</f>
        <v>2974</v>
      </c>
      <c r="I8" s="79">
        <f aca="true" t="shared" si="2" ref="I8:I91">E8-H8</f>
        <v>744</v>
      </c>
      <c r="J8" s="61">
        <f aca="true" t="shared" si="3" ref="J8:J41">ROUNDDOWN(E8*0.7,0)</f>
        <v>2602</v>
      </c>
      <c r="K8" s="79">
        <f aca="true" t="shared" si="4" ref="K8:K41">E8-J8</f>
        <v>1116</v>
      </c>
      <c r="L8" s="1"/>
    </row>
    <row r="9" spans="1:12" ht="19.5" customHeight="1">
      <c r="A9" s="637"/>
      <c r="B9" s="614"/>
      <c r="C9" s="78" t="s">
        <v>5</v>
      </c>
      <c r="D9" s="59">
        <v>390</v>
      </c>
      <c r="E9" s="79">
        <f t="shared" si="0"/>
        <v>4028</v>
      </c>
      <c r="F9" s="61">
        <f>ROUNDDOWN(E9*0.9,0)</f>
        <v>3625</v>
      </c>
      <c r="G9" s="79">
        <f>E9-F9</f>
        <v>403</v>
      </c>
      <c r="H9" s="61">
        <f t="shared" si="1"/>
        <v>3222</v>
      </c>
      <c r="I9" s="79">
        <f t="shared" si="2"/>
        <v>806</v>
      </c>
      <c r="J9" s="61">
        <f t="shared" si="3"/>
        <v>2819</v>
      </c>
      <c r="K9" s="79">
        <f t="shared" si="4"/>
        <v>1209</v>
      </c>
      <c r="L9" s="1"/>
    </row>
    <row r="10" spans="1:12" ht="19.5" customHeight="1">
      <c r="A10" s="637"/>
      <c r="B10" s="614"/>
      <c r="C10" s="78" t="s">
        <v>6</v>
      </c>
      <c r="D10" s="59">
        <v>419</v>
      </c>
      <c r="E10" s="79">
        <f t="shared" si="0"/>
        <v>4328</v>
      </c>
      <c r="F10" s="61">
        <f>ROUNDDOWN(E10*0.9,0)</f>
        <v>3895</v>
      </c>
      <c r="G10" s="79">
        <f>E10-F10</f>
        <v>433</v>
      </c>
      <c r="H10" s="61">
        <f t="shared" si="1"/>
        <v>3462</v>
      </c>
      <c r="I10" s="79">
        <f t="shared" si="2"/>
        <v>866</v>
      </c>
      <c r="J10" s="61">
        <f t="shared" si="3"/>
        <v>3029</v>
      </c>
      <c r="K10" s="79">
        <f t="shared" si="4"/>
        <v>1299</v>
      </c>
      <c r="L10" s="1"/>
    </row>
    <row r="11" spans="1:12" ht="19.5" customHeight="1">
      <c r="A11" s="637"/>
      <c r="B11" s="614"/>
      <c r="C11" s="80" t="s">
        <v>7</v>
      </c>
      <c r="D11" s="63">
        <v>450</v>
      </c>
      <c r="E11" s="41">
        <f t="shared" si="0"/>
        <v>4648</v>
      </c>
      <c r="F11" s="40">
        <f>ROUNDDOWN(E11*0.9,0)</f>
        <v>4183</v>
      </c>
      <c r="G11" s="41">
        <f>E11-F11</f>
        <v>465</v>
      </c>
      <c r="H11" s="151">
        <f t="shared" si="1"/>
        <v>3718</v>
      </c>
      <c r="I11" s="154">
        <f t="shared" si="2"/>
        <v>930</v>
      </c>
      <c r="J11" s="40">
        <f t="shared" si="3"/>
        <v>3253</v>
      </c>
      <c r="K11" s="41">
        <f t="shared" si="4"/>
        <v>1395</v>
      </c>
      <c r="L11" s="1"/>
    </row>
    <row r="12" spans="1:12" ht="19.5" customHeight="1">
      <c r="A12" s="637"/>
      <c r="B12" s="613" t="s">
        <v>190</v>
      </c>
      <c r="C12" s="77" t="s">
        <v>3</v>
      </c>
      <c r="D12" s="75">
        <v>345</v>
      </c>
      <c r="E12" s="38">
        <f aca="true" t="shared" si="5" ref="E12:E21">ROUNDDOWN(D12*$G$2,0)</f>
        <v>3563</v>
      </c>
      <c r="F12" s="37">
        <f aca="true" t="shared" si="6" ref="F12:F21">ROUNDDOWN(E12*0.9,0)</f>
        <v>3206</v>
      </c>
      <c r="G12" s="38">
        <f aca="true" t="shared" si="7" ref="G12:G21">E12-F12</f>
        <v>357</v>
      </c>
      <c r="H12" s="37">
        <f t="shared" si="1"/>
        <v>2850</v>
      </c>
      <c r="I12" s="38">
        <f t="shared" si="2"/>
        <v>713</v>
      </c>
      <c r="J12" s="37">
        <f t="shared" si="3"/>
        <v>2494</v>
      </c>
      <c r="K12" s="38">
        <f t="shared" si="4"/>
        <v>1069</v>
      </c>
      <c r="L12" s="1"/>
    </row>
    <row r="13" spans="1:12" ht="19.5" customHeight="1">
      <c r="A13" s="637"/>
      <c r="B13" s="614"/>
      <c r="C13" s="78" t="s">
        <v>4</v>
      </c>
      <c r="D13" s="59">
        <v>400</v>
      </c>
      <c r="E13" s="79">
        <f t="shared" si="5"/>
        <v>4132</v>
      </c>
      <c r="F13" s="61">
        <f t="shared" si="6"/>
        <v>3718</v>
      </c>
      <c r="G13" s="79">
        <f t="shared" si="7"/>
        <v>414</v>
      </c>
      <c r="H13" s="61">
        <f t="shared" si="1"/>
        <v>3305</v>
      </c>
      <c r="I13" s="79">
        <f t="shared" si="2"/>
        <v>827</v>
      </c>
      <c r="J13" s="61">
        <f t="shared" si="3"/>
        <v>2892</v>
      </c>
      <c r="K13" s="79">
        <f t="shared" si="4"/>
        <v>1240</v>
      </c>
      <c r="L13" s="1"/>
    </row>
    <row r="14" spans="1:12" ht="19.5" customHeight="1">
      <c r="A14" s="637"/>
      <c r="B14" s="614"/>
      <c r="C14" s="78" t="s">
        <v>5</v>
      </c>
      <c r="D14" s="59">
        <v>457</v>
      </c>
      <c r="E14" s="79">
        <f t="shared" si="5"/>
        <v>4720</v>
      </c>
      <c r="F14" s="61">
        <f t="shared" si="6"/>
        <v>4248</v>
      </c>
      <c r="G14" s="79">
        <f t="shared" si="7"/>
        <v>472</v>
      </c>
      <c r="H14" s="61">
        <f t="shared" si="1"/>
        <v>3776</v>
      </c>
      <c r="I14" s="79">
        <f t="shared" si="2"/>
        <v>944</v>
      </c>
      <c r="J14" s="61">
        <f t="shared" si="3"/>
        <v>3304</v>
      </c>
      <c r="K14" s="79">
        <f t="shared" si="4"/>
        <v>1416</v>
      </c>
      <c r="L14" s="1"/>
    </row>
    <row r="15" spans="1:12" ht="19.5" customHeight="1">
      <c r="A15" s="637"/>
      <c r="B15" s="614"/>
      <c r="C15" s="78" t="s">
        <v>6</v>
      </c>
      <c r="D15" s="59">
        <v>513</v>
      </c>
      <c r="E15" s="79">
        <f t="shared" si="5"/>
        <v>5299</v>
      </c>
      <c r="F15" s="61">
        <f t="shared" si="6"/>
        <v>4769</v>
      </c>
      <c r="G15" s="79">
        <f t="shared" si="7"/>
        <v>530</v>
      </c>
      <c r="H15" s="61">
        <f t="shared" si="1"/>
        <v>4239</v>
      </c>
      <c r="I15" s="79">
        <f t="shared" si="2"/>
        <v>1060</v>
      </c>
      <c r="J15" s="61">
        <f t="shared" si="3"/>
        <v>3709</v>
      </c>
      <c r="K15" s="79">
        <f t="shared" si="4"/>
        <v>1590</v>
      </c>
      <c r="L15" s="1"/>
    </row>
    <row r="16" spans="1:12" ht="19.5" customHeight="1">
      <c r="A16" s="637"/>
      <c r="B16" s="614"/>
      <c r="C16" s="80" t="s">
        <v>7</v>
      </c>
      <c r="D16" s="63">
        <v>569</v>
      </c>
      <c r="E16" s="41">
        <f t="shared" si="5"/>
        <v>5877</v>
      </c>
      <c r="F16" s="40">
        <f t="shared" si="6"/>
        <v>5289</v>
      </c>
      <c r="G16" s="41">
        <f t="shared" si="7"/>
        <v>588</v>
      </c>
      <c r="H16" s="40">
        <f t="shared" si="1"/>
        <v>4701</v>
      </c>
      <c r="I16" s="41">
        <f t="shared" si="2"/>
        <v>1176</v>
      </c>
      <c r="J16" s="40">
        <f t="shared" si="3"/>
        <v>4113</v>
      </c>
      <c r="K16" s="41">
        <f t="shared" si="4"/>
        <v>1764</v>
      </c>
      <c r="L16" s="1"/>
    </row>
    <row r="17" spans="1:12" ht="19.5" customHeight="1">
      <c r="A17" s="637"/>
      <c r="B17" s="613" t="s">
        <v>191</v>
      </c>
      <c r="C17" s="77" t="s">
        <v>3</v>
      </c>
      <c r="D17" s="75">
        <v>446</v>
      </c>
      <c r="E17" s="38">
        <f t="shared" si="5"/>
        <v>4607</v>
      </c>
      <c r="F17" s="37">
        <f t="shared" si="6"/>
        <v>4146</v>
      </c>
      <c r="G17" s="38">
        <f t="shared" si="7"/>
        <v>461</v>
      </c>
      <c r="H17" s="100">
        <f t="shared" si="1"/>
        <v>3685</v>
      </c>
      <c r="I17" s="99">
        <f t="shared" si="2"/>
        <v>922</v>
      </c>
      <c r="J17" s="37">
        <f t="shared" si="3"/>
        <v>3224</v>
      </c>
      <c r="K17" s="38">
        <f t="shared" si="4"/>
        <v>1383</v>
      </c>
      <c r="L17" s="1"/>
    </row>
    <row r="18" spans="1:12" ht="19.5" customHeight="1">
      <c r="A18" s="637"/>
      <c r="B18" s="614"/>
      <c r="C18" s="78" t="s">
        <v>4</v>
      </c>
      <c r="D18" s="59">
        <v>523</v>
      </c>
      <c r="E18" s="79">
        <f t="shared" si="5"/>
        <v>5402</v>
      </c>
      <c r="F18" s="61">
        <f t="shared" si="6"/>
        <v>4861</v>
      </c>
      <c r="G18" s="79">
        <f t="shared" si="7"/>
        <v>541</v>
      </c>
      <c r="H18" s="61">
        <f t="shared" si="1"/>
        <v>4321</v>
      </c>
      <c r="I18" s="79">
        <f t="shared" si="2"/>
        <v>1081</v>
      </c>
      <c r="J18" s="61">
        <f t="shared" si="3"/>
        <v>3781</v>
      </c>
      <c r="K18" s="79">
        <f t="shared" si="4"/>
        <v>1621</v>
      </c>
      <c r="L18" s="1"/>
    </row>
    <row r="19" spans="1:12" ht="19.5" customHeight="1">
      <c r="A19" s="637"/>
      <c r="B19" s="614"/>
      <c r="C19" s="78" t="s">
        <v>5</v>
      </c>
      <c r="D19" s="59">
        <v>599</v>
      </c>
      <c r="E19" s="79">
        <f t="shared" si="5"/>
        <v>6187</v>
      </c>
      <c r="F19" s="61">
        <f t="shared" si="6"/>
        <v>5568</v>
      </c>
      <c r="G19" s="79">
        <f t="shared" si="7"/>
        <v>619</v>
      </c>
      <c r="H19" s="61">
        <f t="shared" si="1"/>
        <v>4949</v>
      </c>
      <c r="I19" s="79">
        <f t="shared" si="2"/>
        <v>1238</v>
      </c>
      <c r="J19" s="61">
        <f t="shared" si="3"/>
        <v>4330</v>
      </c>
      <c r="K19" s="79">
        <f t="shared" si="4"/>
        <v>1857</v>
      </c>
      <c r="L19" s="1"/>
    </row>
    <row r="20" spans="1:12" ht="19.5" customHeight="1">
      <c r="A20" s="637"/>
      <c r="B20" s="614"/>
      <c r="C20" s="78" t="s">
        <v>6</v>
      </c>
      <c r="D20" s="274">
        <v>697</v>
      </c>
      <c r="E20" s="259">
        <f t="shared" si="5"/>
        <v>7200</v>
      </c>
      <c r="F20" s="275">
        <f t="shared" si="6"/>
        <v>6480</v>
      </c>
      <c r="G20" s="259">
        <f t="shared" si="7"/>
        <v>720</v>
      </c>
      <c r="H20" s="275">
        <f t="shared" si="1"/>
        <v>5760</v>
      </c>
      <c r="I20" s="259">
        <f t="shared" si="2"/>
        <v>1440</v>
      </c>
      <c r="J20" s="275">
        <f t="shared" si="3"/>
        <v>5040</v>
      </c>
      <c r="K20" s="259">
        <f t="shared" si="4"/>
        <v>2160</v>
      </c>
      <c r="L20" s="1"/>
    </row>
    <row r="21" spans="1:12" ht="19.5" customHeight="1">
      <c r="A21" s="637"/>
      <c r="B21" s="614"/>
      <c r="C21" s="80" t="s">
        <v>7</v>
      </c>
      <c r="D21" s="276">
        <v>793</v>
      </c>
      <c r="E21" s="255">
        <f t="shared" si="5"/>
        <v>8191</v>
      </c>
      <c r="F21" s="254">
        <f t="shared" si="6"/>
        <v>7371</v>
      </c>
      <c r="G21" s="255">
        <f t="shared" si="7"/>
        <v>820</v>
      </c>
      <c r="H21" s="252">
        <f t="shared" si="1"/>
        <v>6552</v>
      </c>
      <c r="I21" s="253">
        <f t="shared" si="2"/>
        <v>1639</v>
      </c>
      <c r="J21" s="254">
        <f t="shared" si="3"/>
        <v>5733</v>
      </c>
      <c r="K21" s="255">
        <f t="shared" si="4"/>
        <v>2458</v>
      </c>
      <c r="L21" s="1"/>
    </row>
    <row r="22" spans="1:12" ht="19.5" customHeight="1">
      <c r="A22" s="637"/>
      <c r="B22" s="619" t="s">
        <v>317</v>
      </c>
      <c r="C22" s="302" t="s">
        <v>3</v>
      </c>
      <c r="D22" s="266">
        <v>511</v>
      </c>
      <c r="E22" s="257">
        <f t="shared" si="0"/>
        <v>5278</v>
      </c>
      <c r="F22" s="256">
        <f>ROUNDDOWN(E22*0.9,0)</f>
        <v>4750</v>
      </c>
      <c r="G22" s="257">
        <f>E22-F22</f>
        <v>528</v>
      </c>
      <c r="H22" s="256">
        <f t="shared" si="1"/>
        <v>4222</v>
      </c>
      <c r="I22" s="257">
        <f t="shared" si="2"/>
        <v>1056</v>
      </c>
      <c r="J22" s="256">
        <f t="shared" si="3"/>
        <v>3694</v>
      </c>
      <c r="K22" s="257">
        <f t="shared" si="4"/>
        <v>1584</v>
      </c>
      <c r="L22" s="1"/>
    </row>
    <row r="23" spans="1:12" ht="19.5" customHeight="1">
      <c r="A23" s="637"/>
      <c r="B23" s="620"/>
      <c r="C23" s="303" t="s">
        <v>4</v>
      </c>
      <c r="D23" s="274">
        <v>598</v>
      </c>
      <c r="E23" s="259">
        <f t="shared" si="0"/>
        <v>6177</v>
      </c>
      <c r="F23" s="275">
        <f>ROUNDDOWN(E23*0.9,0)</f>
        <v>5559</v>
      </c>
      <c r="G23" s="259">
        <f>E23-F23</f>
        <v>618</v>
      </c>
      <c r="H23" s="275">
        <f t="shared" si="1"/>
        <v>4941</v>
      </c>
      <c r="I23" s="259">
        <f t="shared" si="2"/>
        <v>1236</v>
      </c>
      <c r="J23" s="275">
        <f t="shared" si="3"/>
        <v>4323</v>
      </c>
      <c r="K23" s="259">
        <f t="shared" si="4"/>
        <v>1854</v>
      </c>
      <c r="L23" s="1"/>
    </row>
    <row r="24" spans="1:12" ht="19.5" customHeight="1">
      <c r="A24" s="637"/>
      <c r="B24" s="620"/>
      <c r="C24" s="303" t="s">
        <v>5</v>
      </c>
      <c r="D24" s="274">
        <v>684</v>
      </c>
      <c r="E24" s="259">
        <f t="shared" si="0"/>
        <v>7065</v>
      </c>
      <c r="F24" s="275">
        <f>ROUNDDOWN(E24*0.9,0)</f>
        <v>6358</v>
      </c>
      <c r="G24" s="259">
        <f>E24-F24</f>
        <v>707</v>
      </c>
      <c r="H24" s="275">
        <f t="shared" si="1"/>
        <v>5652</v>
      </c>
      <c r="I24" s="259">
        <f t="shared" si="2"/>
        <v>1413</v>
      </c>
      <c r="J24" s="275">
        <f t="shared" si="3"/>
        <v>4945</v>
      </c>
      <c r="K24" s="259">
        <f t="shared" si="4"/>
        <v>2120</v>
      </c>
      <c r="L24" s="1"/>
    </row>
    <row r="25" spans="1:12" ht="19.5" customHeight="1">
      <c r="A25" s="637"/>
      <c r="B25" s="620"/>
      <c r="C25" s="303" t="s">
        <v>6</v>
      </c>
      <c r="D25" s="274">
        <v>795</v>
      </c>
      <c r="E25" s="259">
        <f t="shared" si="0"/>
        <v>8212</v>
      </c>
      <c r="F25" s="275">
        <f>ROUNDDOWN(E25*0.9,0)</f>
        <v>7390</v>
      </c>
      <c r="G25" s="259">
        <f>E25-F25</f>
        <v>822</v>
      </c>
      <c r="H25" s="275">
        <f t="shared" si="1"/>
        <v>6569</v>
      </c>
      <c r="I25" s="259">
        <f t="shared" si="2"/>
        <v>1643</v>
      </c>
      <c r="J25" s="275">
        <f t="shared" si="3"/>
        <v>5748</v>
      </c>
      <c r="K25" s="259">
        <f t="shared" si="4"/>
        <v>2464</v>
      </c>
      <c r="L25" s="1"/>
    </row>
    <row r="26" spans="1:12" ht="19.5" customHeight="1">
      <c r="A26" s="637"/>
      <c r="B26" s="620"/>
      <c r="C26" s="304" t="s">
        <v>7</v>
      </c>
      <c r="D26" s="276">
        <v>905</v>
      </c>
      <c r="E26" s="255">
        <f t="shared" si="0"/>
        <v>9348</v>
      </c>
      <c r="F26" s="254">
        <f>ROUNDDOWN(E26*0.9,0)</f>
        <v>8413</v>
      </c>
      <c r="G26" s="255">
        <f>E26-F26</f>
        <v>935</v>
      </c>
      <c r="H26" s="254">
        <f t="shared" si="1"/>
        <v>7478</v>
      </c>
      <c r="I26" s="255">
        <f t="shared" si="2"/>
        <v>1870</v>
      </c>
      <c r="J26" s="254">
        <f t="shared" si="3"/>
        <v>6543</v>
      </c>
      <c r="K26" s="255">
        <f t="shared" si="4"/>
        <v>2805</v>
      </c>
      <c r="L26" s="1"/>
    </row>
    <row r="27" spans="1:12" ht="19.5" customHeight="1">
      <c r="A27" s="637"/>
      <c r="B27" s="619" t="s">
        <v>318</v>
      </c>
      <c r="C27" s="302" t="s">
        <v>3</v>
      </c>
      <c r="D27" s="266">
        <v>579</v>
      </c>
      <c r="E27" s="257">
        <f aca="true" t="shared" si="8" ref="E27:E41">ROUNDDOWN(D27*$G$2,0)</f>
        <v>5981</v>
      </c>
      <c r="F27" s="256">
        <f aca="true" t="shared" si="9" ref="F27:F41">ROUNDDOWN(E27*0.9,0)</f>
        <v>5382</v>
      </c>
      <c r="G27" s="257">
        <f aca="true" t="shared" si="10" ref="G27:G41">E27-F27</f>
        <v>599</v>
      </c>
      <c r="H27" s="256">
        <f aca="true" t="shared" si="11" ref="H27:H41">ROUNDDOWN(E27*0.8,0)</f>
        <v>4784</v>
      </c>
      <c r="I27" s="257">
        <f aca="true" t="shared" si="12" ref="I27:I41">E27-H27</f>
        <v>1197</v>
      </c>
      <c r="J27" s="256">
        <f t="shared" si="3"/>
        <v>4186</v>
      </c>
      <c r="K27" s="257">
        <f t="shared" si="4"/>
        <v>1795</v>
      </c>
      <c r="L27" s="1"/>
    </row>
    <row r="28" spans="1:12" ht="19.5" customHeight="1">
      <c r="A28" s="637"/>
      <c r="B28" s="620"/>
      <c r="C28" s="303" t="s">
        <v>4</v>
      </c>
      <c r="D28" s="274">
        <v>692</v>
      </c>
      <c r="E28" s="259">
        <f t="shared" si="8"/>
        <v>7148</v>
      </c>
      <c r="F28" s="275">
        <f t="shared" si="9"/>
        <v>6433</v>
      </c>
      <c r="G28" s="259">
        <f t="shared" si="10"/>
        <v>715</v>
      </c>
      <c r="H28" s="275">
        <f t="shared" si="11"/>
        <v>5718</v>
      </c>
      <c r="I28" s="259">
        <f t="shared" si="12"/>
        <v>1430</v>
      </c>
      <c r="J28" s="275">
        <f t="shared" si="3"/>
        <v>5003</v>
      </c>
      <c r="K28" s="259">
        <f t="shared" si="4"/>
        <v>2145</v>
      </c>
      <c r="L28" s="1"/>
    </row>
    <row r="29" spans="1:12" ht="19.5" customHeight="1">
      <c r="A29" s="637"/>
      <c r="B29" s="620"/>
      <c r="C29" s="303" t="s">
        <v>5</v>
      </c>
      <c r="D29" s="274">
        <v>803</v>
      </c>
      <c r="E29" s="259">
        <f t="shared" si="8"/>
        <v>8294</v>
      </c>
      <c r="F29" s="275">
        <f t="shared" si="9"/>
        <v>7464</v>
      </c>
      <c r="G29" s="259">
        <f t="shared" si="10"/>
        <v>830</v>
      </c>
      <c r="H29" s="275">
        <f t="shared" si="11"/>
        <v>6635</v>
      </c>
      <c r="I29" s="259">
        <f t="shared" si="12"/>
        <v>1659</v>
      </c>
      <c r="J29" s="275">
        <f t="shared" si="3"/>
        <v>5805</v>
      </c>
      <c r="K29" s="259">
        <f t="shared" si="4"/>
        <v>2489</v>
      </c>
      <c r="L29" s="1"/>
    </row>
    <row r="30" spans="1:12" ht="19.5" customHeight="1">
      <c r="A30" s="637"/>
      <c r="B30" s="620"/>
      <c r="C30" s="303" t="s">
        <v>6</v>
      </c>
      <c r="D30" s="274">
        <v>935</v>
      </c>
      <c r="E30" s="259">
        <f t="shared" si="8"/>
        <v>9658</v>
      </c>
      <c r="F30" s="275">
        <f t="shared" si="9"/>
        <v>8692</v>
      </c>
      <c r="G30" s="259">
        <f t="shared" si="10"/>
        <v>966</v>
      </c>
      <c r="H30" s="275">
        <f t="shared" si="11"/>
        <v>7726</v>
      </c>
      <c r="I30" s="259">
        <f t="shared" si="12"/>
        <v>1932</v>
      </c>
      <c r="J30" s="275">
        <f t="shared" si="3"/>
        <v>6760</v>
      </c>
      <c r="K30" s="259">
        <f t="shared" si="4"/>
        <v>2898</v>
      </c>
      <c r="L30" s="1"/>
    </row>
    <row r="31" spans="1:12" ht="19.5" customHeight="1">
      <c r="A31" s="637"/>
      <c r="B31" s="620"/>
      <c r="C31" s="304" t="s">
        <v>7</v>
      </c>
      <c r="D31" s="276">
        <v>1065</v>
      </c>
      <c r="E31" s="255">
        <f t="shared" si="8"/>
        <v>11001</v>
      </c>
      <c r="F31" s="254">
        <f t="shared" si="9"/>
        <v>9900</v>
      </c>
      <c r="G31" s="255">
        <f t="shared" si="10"/>
        <v>1101</v>
      </c>
      <c r="H31" s="254">
        <f t="shared" si="11"/>
        <v>8800</v>
      </c>
      <c r="I31" s="255">
        <f t="shared" si="12"/>
        <v>2201</v>
      </c>
      <c r="J31" s="254">
        <f t="shared" si="3"/>
        <v>7700</v>
      </c>
      <c r="K31" s="255">
        <f t="shared" si="4"/>
        <v>3301</v>
      </c>
      <c r="L31" s="1"/>
    </row>
    <row r="32" spans="1:12" ht="19.5" customHeight="1">
      <c r="A32" s="637"/>
      <c r="B32" s="619" t="s">
        <v>319</v>
      </c>
      <c r="C32" s="302" t="s">
        <v>3</v>
      </c>
      <c r="D32" s="266">
        <v>670</v>
      </c>
      <c r="E32" s="257">
        <f t="shared" si="8"/>
        <v>6921</v>
      </c>
      <c r="F32" s="256">
        <f t="shared" si="9"/>
        <v>6228</v>
      </c>
      <c r="G32" s="257">
        <f t="shared" si="10"/>
        <v>693</v>
      </c>
      <c r="H32" s="256">
        <f t="shared" si="11"/>
        <v>5536</v>
      </c>
      <c r="I32" s="257">
        <f t="shared" si="12"/>
        <v>1385</v>
      </c>
      <c r="J32" s="256">
        <f t="shared" si="3"/>
        <v>4844</v>
      </c>
      <c r="K32" s="257">
        <f t="shared" si="4"/>
        <v>2077</v>
      </c>
      <c r="L32" s="1"/>
    </row>
    <row r="33" spans="1:12" ht="19.5" customHeight="1">
      <c r="A33" s="637"/>
      <c r="B33" s="620"/>
      <c r="C33" s="303" t="s">
        <v>4</v>
      </c>
      <c r="D33" s="274">
        <v>801</v>
      </c>
      <c r="E33" s="259">
        <f t="shared" si="8"/>
        <v>8274</v>
      </c>
      <c r="F33" s="275">
        <f t="shared" si="9"/>
        <v>7446</v>
      </c>
      <c r="G33" s="259">
        <f t="shared" si="10"/>
        <v>828</v>
      </c>
      <c r="H33" s="275">
        <f t="shared" si="11"/>
        <v>6619</v>
      </c>
      <c r="I33" s="259">
        <f t="shared" si="12"/>
        <v>1655</v>
      </c>
      <c r="J33" s="275">
        <f t="shared" si="3"/>
        <v>5791</v>
      </c>
      <c r="K33" s="259">
        <f t="shared" si="4"/>
        <v>2483</v>
      </c>
      <c r="L33" s="1"/>
    </row>
    <row r="34" spans="1:12" ht="19.5" customHeight="1">
      <c r="A34" s="637"/>
      <c r="B34" s="620"/>
      <c r="C34" s="303" t="s">
        <v>5</v>
      </c>
      <c r="D34" s="274">
        <v>929</v>
      </c>
      <c r="E34" s="259">
        <f t="shared" si="8"/>
        <v>9596</v>
      </c>
      <c r="F34" s="275">
        <f t="shared" si="9"/>
        <v>8636</v>
      </c>
      <c r="G34" s="259">
        <f t="shared" si="10"/>
        <v>960</v>
      </c>
      <c r="H34" s="275">
        <f t="shared" si="11"/>
        <v>7676</v>
      </c>
      <c r="I34" s="259">
        <f t="shared" si="12"/>
        <v>1920</v>
      </c>
      <c r="J34" s="275">
        <f t="shared" si="3"/>
        <v>6717</v>
      </c>
      <c r="K34" s="259">
        <f t="shared" si="4"/>
        <v>2879</v>
      </c>
      <c r="L34" s="1"/>
    </row>
    <row r="35" spans="1:12" ht="19.5" customHeight="1">
      <c r="A35" s="637"/>
      <c r="B35" s="620"/>
      <c r="C35" s="303" t="s">
        <v>6</v>
      </c>
      <c r="D35" s="274">
        <v>1081</v>
      </c>
      <c r="E35" s="259">
        <f t="shared" si="8"/>
        <v>11166</v>
      </c>
      <c r="F35" s="275">
        <f t="shared" si="9"/>
        <v>10049</v>
      </c>
      <c r="G35" s="259">
        <f t="shared" si="10"/>
        <v>1117</v>
      </c>
      <c r="H35" s="275">
        <f t="shared" si="11"/>
        <v>8932</v>
      </c>
      <c r="I35" s="259">
        <f t="shared" si="12"/>
        <v>2234</v>
      </c>
      <c r="J35" s="275">
        <f t="shared" si="3"/>
        <v>7816</v>
      </c>
      <c r="K35" s="259">
        <f t="shared" si="4"/>
        <v>3350</v>
      </c>
      <c r="L35" s="1"/>
    </row>
    <row r="36" spans="1:12" ht="19.5" customHeight="1">
      <c r="A36" s="637"/>
      <c r="B36" s="620"/>
      <c r="C36" s="304" t="s">
        <v>7</v>
      </c>
      <c r="D36" s="276">
        <v>1231</v>
      </c>
      <c r="E36" s="255">
        <f t="shared" si="8"/>
        <v>12716</v>
      </c>
      <c r="F36" s="254">
        <f t="shared" si="9"/>
        <v>11444</v>
      </c>
      <c r="G36" s="255">
        <f t="shared" si="10"/>
        <v>1272</v>
      </c>
      <c r="H36" s="254">
        <f t="shared" si="11"/>
        <v>10172</v>
      </c>
      <c r="I36" s="255">
        <f t="shared" si="12"/>
        <v>2544</v>
      </c>
      <c r="J36" s="254">
        <f t="shared" si="3"/>
        <v>8901</v>
      </c>
      <c r="K36" s="255">
        <f t="shared" si="4"/>
        <v>3815</v>
      </c>
      <c r="L36" s="1"/>
    </row>
    <row r="37" spans="1:12" ht="19.5" customHeight="1">
      <c r="A37" s="637"/>
      <c r="B37" s="619" t="s">
        <v>320</v>
      </c>
      <c r="C37" s="302" t="s">
        <v>3</v>
      </c>
      <c r="D37" s="266">
        <v>716</v>
      </c>
      <c r="E37" s="257">
        <f t="shared" si="8"/>
        <v>7396</v>
      </c>
      <c r="F37" s="256">
        <f t="shared" si="9"/>
        <v>6656</v>
      </c>
      <c r="G37" s="257">
        <f t="shared" si="10"/>
        <v>740</v>
      </c>
      <c r="H37" s="256">
        <f t="shared" si="11"/>
        <v>5916</v>
      </c>
      <c r="I37" s="257">
        <f t="shared" si="12"/>
        <v>1480</v>
      </c>
      <c r="J37" s="256">
        <f t="shared" si="3"/>
        <v>5177</v>
      </c>
      <c r="K37" s="257">
        <f t="shared" si="4"/>
        <v>2219</v>
      </c>
      <c r="L37" s="1"/>
    </row>
    <row r="38" spans="1:12" ht="19.5" customHeight="1">
      <c r="A38" s="637"/>
      <c r="B38" s="620"/>
      <c r="C38" s="303" t="s">
        <v>4</v>
      </c>
      <c r="D38" s="274">
        <v>853</v>
      </c>
      <c r="E38" s="259">
        <f t="shared" si="8"/>
        <v>8811</v>
      </c>
      <c r="F38" s="275">
        <f t="shared" si="9"/>
        <v>7929</v>
      </c>
      <c r="G38" s="259">
        <f t="shared" si="10"/>
        <v>882</v>
      </c>
      <c r="H38" s="275">
        <f t="shared" si="11"/>
        <v>7048</v>
      </c>
      <c r="I38" s="259">
        <f t="shared" si="12"/>
        <v>1763</v>
      </c>
      <c r="J38" s="275">
        <f t="shared" si="3"/>
        <v>6167</v>
      </c>
      <c r="K38" s="259">
        <f t="shared" si="4"/>
        <v>2644</v>
      </c>
      <c r="L38" s="1"/>
    </row>
    <row r="39" spans="1:12" ht="19.5" customHeight="1">
      <c r="A39" s="637"/>
      <c r="B39" s="620"/>
      <c r="C39" s="303" t="s">
        <v>5</v>
      </c>
      <c r="D39" s="274">
        <v>993</v>
      </c>
      <c r="E39" s="259">
        <f t="shared" si="8"/>
        <v>10257</v>
      </c>
      <c r="F39" s="275">
        <f t="shared" si="9"/>
        <v>9231</v>
      </c>
      <c r="G39" s="259">
        <f t="shared" si="10"/>
        <v>1026</v>
      </c>
      <c r="H39" s="275">
        <f t="shared" si="11"/>
        <v>8205</v>
      </c>
      <c r="I39" s="259">
        <f t="shared" si="12"/>
        <v>2052</v>
      </c>
      <c r="J39" s="275">
        <f t="shared" si="3"/>
        <v>7179</v>
      </c>
      <c r="K39" s="259">
        <f t="shared" si="4"/>
        <v>3078</v>
      </c>
      <c r="L39" s="1"/>
    </row>
    <row r="40" spans="1:12" ht="19.5" customHeight="1">
      <c r="A40" s="637"/>
      <c r="B40" s="620"/>
      <c r="C40" s="303" t="s">
        <v>6</v>
      </c>
      <c r="D40" s="274">
        <v>1157</v>
      </c>
      <c r="E40" s="259">
        <f t="shared" si="8"/>
        <v>11951</v>
      </c>
      <c r="F40" s="275">
        <f t="shared" si="9"/>
        <v>10755</v>
      </c>
      <c r="G40" s="259">
        <f t="shared" si="10"/>
        <v>1196</v>
      </c>
      <c r="H40" s="275">
        <f t="shared" si="11"/>
        <v>9560</v>
      </c>
      <c r="I40" s="259">
        <f t="shared" si="12"/>
        <v>2391</v>
      </c>
      <c r="J40" s="275">
        <f t="shared" si="3"/>
        <v>8365</v>
      </c>
      <c r="K40" s="259">
        <f t="shared" si="4"/>
        <v>3586</v>
      </c>
      <c r="L40" s="1"/>
    </row>
    <row r="41" spans="1:12" ht="19.5" customHeight="1">
      <c r="A41" s="637"/>
      <c r="B41" s="620"/>
      <c r="C41" s="304" t="s">
        <v>7</v>
      </c>
      <c r="D41" s="276">
        <v>1317</v>
      </c>
      <c r="E41" s="255">
        <f t="shared" si="8"/>
        <v>13604</v>
      </c>
      <c r="F41" s="254">
        <f t="shared" si="9"/>
        <v>12243</v>
      </c>
      <c r="G41" s="255">
        <f t="shared" si="10"/>
        <v>1361</v>
      </c>
      <c r="H41" s="254">
        <f t="shared" si="11"/>
        <v>10883</v>
      </c>
      <c r="I41" s="255">
        <f t="shared" si="12"/>
        <v>2721</v>
      </c>
      <c r="J41" s="254">
        <f t="shared" si="3"/>
        <v>9522</v>
      </c>
      <c r="K41" s="255">
        <f t="shared" si="4"/>
        <v>4082</v>
      </c>
      <c r="L41" s="1"/>
    </row>
    <row r="42" spans="1:12" ht="27" customHeight="1">
      <c r="A42" s="1"/>
      <c r="B42" s="1"/>
      <c r="C42" s="1"/>
      <c r="D42" s="3"/>
      <c r="E42" s="1"/>
      <c r="F42" s="1"/>
      <c r="G42" s="1"/>
      <c r="H42" s="166"/>
      <c r="I42" s="187"/>
      <c r="J42" s="1"/>
      <c r="K42" s="1"/>
      <c r="L42" s="1"/>
    </row>
    <row r="43" spans="1:12" ht="15.75" customHeight="1">
      <c r="A43" s="1"/>
      <c r="B43" s="1"/>
      <c r="C43" s="1"/>
      <c r="D43" s="3"/>
      <c r="E43" s="1"/>
      <c r="F43" s="1"/>
      <c r="G43" s="1"/>
      <c r="H43" s="167"/>
      <c r="I43" s="168"/>
      <c r="J43" s="1"/>
      <c r="K43" s="1"/>
      <c r="L43" s="1"/>
    </row>
    <row r="44" spans="1:12" ht="31.5" customHeight="1">
      <c r="A44" s="141" t="s">
        <v>215</v>
      </c>
      <c r="B44" s="1"/>
      <c r="C44" s="81"/>
      <c r="D44" s="81"/>
      <c r="E44" s="81"/>
      <c r="F44" s="81"/>
      <c r="G44" s="81"/>
      <c r="H44" s="167"/>
      <c r="I44" s="168"/>
      <c r="J44" s="1"/>
      <c r="K44" s="1"/>
      <c r="L44" s="1"/>
    </row>
    <row r="45" spans="1:12" s="55" customFormat="1" ht="32.25" customHeight="1">
      <c r="A45" s="6"/>
      <c r="B45" s="2"/>
      <c r="C45" s="6"/>
      <c r="D45" s="177" t="s">
        <v>125</v>
      </c>
      <c r="E45" s="176" t="s">
        <v>268</v>
      </c>
      <c r="F45" s="176" t="s">
        <v>269</v>
      </c>
      <c r="G45" s="177" t="s">
        <v>126</v>
      </c>
      <c r="H45" s="178" t="s">
        <v>270</v>
      </c>
      <c r="I45" s="179" t="s">
        <v>271</v>
      </c>
      <c r="J45" s="178" t="s">
        <v>393</v>
      </c>
      <c r="K45" s="179" t="s">
        <v>399</v>
      </c>
      <c r="L45" s="6"/>
    </row>
    <row r="46" spans="1:12" ht="45" customHeight="1">
      <c r="A46" s="637" t="s">
        <v>211</v>
      </c>
      <c r="B46" s="229" t="s">
        <v>23</v>
      </c>
      <c r="C46" s="229" t="s">
        <v>21</v>
      </c>
      <c r="D46" s="230" t="s">
        <v>2</v>
      </c>
      <c r="E46" s="231" t="s">
        <v>281</v>
      </c>
      <c r="F46" s="232" t="s">
        <v>272</v>
      </c>
      <c r="G46" s="233" t="s">
        <v>265</v>
      </c>
      <c r="H46" s="234" t="s">
        <v>266</v>
      </c>
      <c r="I46" s="235" t="s">
        <v>267</v>
      </c>
      <c r="J46" s="234" t="s">
        <v>392</v>
      </c>
      <c r="K46" s="235" t="s">
        <v>395</v>
      </c>
      <c r="L46" s="1"/>
    </row>
    <row r="47" spans="1:12" ht="19.5" customHeight="1">
      <c r="A47" s="637"/>
      <c r="B47" s="613" t="s">
        <v>189</v>
      </c>
      <c r="C47" s="77" t="s">
        <v>3</v>
      </c>
      <c r="D47" s="75">
        <v>325</v>
      </c>
      <c r="E47" s="38">
        <f aca="true" t="shared" si="13" ref="E47:E81">ROUNDDOWN(D47*$G$2,0)</f>
        <v>3357</v>
      </c>
      <c r="F47" s="37">
        <f aca="true" t="shared" si="14" ref="F47:F81">ROUNDDOWN(E47*0.9,0)</f>
        <v>3021</v>
      </c>
      <c r="G47" s="38">
        <f aca="true" t="shared" si="15" ref="G47:G81">E47-F47</f>
        <v>336</v>
      </c>
      <c r="H47" s="37">
        <f t="shared" si="1"/>
        <v>2685</v>
      </c>
      <c r="I47" s="38">
        <f t="shared" si="2"/>
        <v>672</v>
      </c>
      <c r="J47" s="61">
        <f>ROUNDDOWN(E47*0.7,0)</f>
        <v>2349</v>
      </c>
      <c r="K47" s="79">
        <f>E47-J47</f>
        <v>1008</v>
      </c>
      <c r="L47" s="1"/>
    </row>
    <row r="48" spans="1:12" ht="19.5" customHeight="1">
      <c r="A48" s="637"/>
      <c r="B48" s="614"/>
      <c r="C48" s="78" t="s">
        <v>4</v>
      </c>
      <c r="D48" s="59">
        <v>356</v>
      </c>
      <c r="E48" s="79">
        <f t="shared" si="13"/>
        <v>3677</v>
      </c>
      <c r="F48" s="61">
        <f t="shared" si="14"/>
        <v>3309</v>
      </c>
      <c r="G48" s="79">
        <f t="shared" si="15"/>
        <v>368</v>
      </c>
      <c r="H48" s="61">
        <f t="shared" si="1"/>
        <v>2941</v>
      </c>
      <c r="I48" s="79">
        <f t="shared" si="2"/>
        <v>736</v>
      </c>
      <c r="J48" s="61">
        <f aca="true" t="shared" si="16" ref="J48:J81">ROUNDDOWN(E48*0.7,0)</f>
        <v>2573</v>
      </c>
      <c r="K48" s="79">
        <f aca="true" t="shared" si="17" ref="K48:K81">E48-J48</f>
        <v>1104</v>
      </c>
      <c r="L48" s="1"/>
    </row>
    <row r="49" spans="1:12" ht="19.5" customHeight="1">
      <c r="A49" s="637"/>
      <c r="B49" s="614"/>
      <c r="C49" s="78" t="s">
        <v>5</v>
      </c>
      <c r="D49" s="59">
        <v>384</v>
      </c>
      <c r="E49" s="79">
        <f t="shared" si="13"/>
        <v>3966</v>
      </c>
      <c r="F49" s="61">
        <f t="shared" si="14"/>
        <v>3569</v>
      </c>
      <c r="G49" s="79">
        <f t="shared" si="15"/>
        <v>397</v>
      </c>
      <c r="H49" s="61">
        <f t="shared" si="1"/>
        <v>3172</v>
      </c>
      <c r="I49" s="79">
        <f t="shared" si="2"/>
        <v>794</v>
      </c>
      <c r="J49" s="61">
        <f t="shared" si="16"/>
        <v>2776</v>
      </c>
      <c r="K49" s="79">
        <f t="shared" si="17"/>
        <v>1190</v>
      </c>
      <c r="L49" s="1"/>
    </row>
    <row r="50" spans="1:12" ht="19.5" customHeight="1">
      <c r="A50" s="637"/>
      <c r="B50" s="614"/>
      <c r="C50" s="78" t="s">
        <v>6</v>
      </c>
      <c r="D50" s="59">
        <v>413</v>
      </c>
      <c r="E50" s="79">
        <f t="shared" si="13"/>
        <v>4266</v>
      </c>
      <c r="F50" s="61">
        <f t="shared" si="14"/>
        <v>3839</v>
      </c>
      <c r="G50" s="79">
        <f t="shared" si="15"/>
        <v>427</v>
      </c>
      <c r="H50" s="61">
        <f t="shared" si="1"/>
        <v>3412</v>
      </c>
      <c r="I50" s="79">
        <f t="shared" si="2"/>
        <v>854</v>
      </c>
      <c r="J50" s="61">
        <f t="shared" si="16"/>
        <v>2986</v>
      </c>
      <c r="K50" s="79">
        <f t="shared" si="17"/>
        <v>1280</v>
      </c>
      <c r="L50" s="1"/>
    </row>
    <row r="51" spans="1:12" ht="19.5" customHeight="1">
      <c r="A51" s="637"/>
      <c r="B51" s="614"/>
      <c r="C51" s="80" t="s">
        <v>7</v>
      </c>
      <c r="D51" s="63">
        <v>443</v>
      </c>
      <c r="E51" s="41">
        <f t="shared" si="13"/>
        <v>4576</v>
      </c>
      <c r="F51" s="40">
        <f t="shared" si="14"/>
        <v>4118</v>
      </c>
      <c r="G51" s="41">
        <f t="shared" si="15"/>
        <v>458</v>
      </c>
      <c r="H51" s="40">
        <f t="shared" si="1"/>
        <v>3660</v>
      </c>
      <c r="I51" s="41">
        <f t="shared" si="2"/>
        <v>916</v>
      </c>
      <c r="J51" s="40">
        <f t="shared" si="16"/>
        <v>3203</v>
      </c>
      <c r="K51" s="41">
        <f t="shared" si="17"/>
        <v>1373</v>
      </c>
      <c r="L51" s="1"/>
    </row>
    <row r="52" spans="1:12" ht="19.5" customHeight="1">
      <c r="A52" s="637"/>
      <c r="B52" s="613" t="s">
        <v>190</v>
      </c>
      <c r="C52" s="77" t="s">
        <v>3</v>
      </c>
      <c r="D52" s="75">
        <v>339</v>
      </c>
      <c r="E52" s="38">
        <f t="shared" si="13"/>
        <v>3501</v>
      </c>
      <c r="F52" s="37">
        <f t="shared" si="14"/>
        <v>3150</v>
      </c>
      <c r="G52" s="38">
        <f t="shared" si="15"/>
        <v>351</v>
      </c>
      <c r="H52" s="37">
        <f t="shared" si="1"/>
        <v>2800</v>
      </c>
      <c r="I52" s="38">
        <f t="shared" si="2"/>
        <v>701</v>
      </c>
      <c r="J52" s="37">
        <f t="shared" si="16"/>
        <v>2450</v>
      </c>
      <c r="K52" s="38">
        <f t="shared" si="17"/>
        <v>1051</v>
      </c>
      <c r="L52" s="1"/>
    </row>
    <row r="53" spans="1:12" ht="19.5" customHeight="1">
      <c r="A53" s="637"/>
      <c r="B53" s="614"/>
      <c r="C53" s="78" t="s">
        <v>4</v>
      </c>
      <c r="D53" s="59">
        <v>394</v>
      </c>
      <c r="E53" s="79">
        <f t="shared" si="13"/>
        <v>4070</v>
      </c>
      <c r="F53" s="61">
        <f t="shared" si="14"/>
        <v>3663</v>
      </c>
      <c r="G53" s="79">
        <f t="shared" si="15"/>
        <v>407</v>
      </c>
      <c r="H53" s="61">
        <f t="shared" si="1"/>
        <v>3256</v>
      </c>
      <c r="I53" s="79">
        <f t="shared" si="2"/>
        <v>814</v>
      </c>
      <c r="J53" s="61">
        <f t="shared" si="16"/>
        <v>2849</v>
      </c>
      <c r="K53" s="79">
        <f t="shared" si="17"/>
        <v>1221</v>
      </c>
      <c r="L53" s="1"/>
    </row>
    <row r="54" spans="1:12" ht="19.5" customHeight="1">
      <c r="A54" s="637"/>
      <c r="B54" s="614"/>
      <c r="C54" s="78" t="s">
        <v>5</v>
      </c>
      <c r="D54" s="59">
        <v>450</v>
      </c>
      <c r="E54" s="79">
        <f t="shared" si="13"/>
        <v>4648</v>
      </c>
      <c r="F54" s="61">
        <f t="shared" si="14"/>
        <v>4183</v>
      </c>
      <c r="G54" s="79">
        <f t="shared" si="15"/>
        <v>465</v>
      </c>
      <c r="H54" s="61">
        <f t="shared" si="1"/>
        <v>3718</v>
      </c>
      <c r="I54" s="79">
        <f t="shared" si="2"/>
        <v>930</v>
      </c>
      <c r="J54" s="61">
        <f t="shared" si="16"/>
        <v>3253</v>
      </c>
      <c r="K54" s="79">
        <f t="shared" si="17"/>
        <v>1395</v>
      </c>
      <c r="L54" s="1"/>
    </row>
    <row r="55" spans="1:12" ht="19.5" customHeight="1">
      <c r="A55" s="637"/>
      <c r="B55" s="614"/>
      <c r="C55" s="78" t="s">
        <v>6</v>
      </c>
      <c r="D55" s="59">
        <v>505</v>
      </c>
      <c r="E55" s="79">
        <f t="shared" si="13"/>
        <v>5216</v>
      </c>
      <c r="F55" s="61">
        <f t="shared" si="14"/>
        <v>4694</v>
      </c>
      <c r="G55" s="79">
        <f t="shared" si="15"/>
        <v>522</v>
      </c>
      <c r="H55" s="61">
        <f t="shared" si="1"/>
        <v>4172</v>
      </c>
      <c r="I55" s="79">
        <f t="shared" si="2"/>
        <v>1044</v>
      </c>
      <c r="J55" s="61">
        <f t="shared" si="16"/>
        <v>3651</v>
      </c>
      <c r="K55" s="79">
        <f t="shared" si="17"/>
        <v>1565</v>
      </c>
      <c r="L55" s="1"/>
    </row>
    <row r="56" spans="1:12" ht="19.5" customHeight="1">
      <c r="A56" s="637"/>
      <c r="B56" s="614"/>
      <c r="C56" s="80" t="s">
        <v>7</v>
      </c>
      <c r="D56" s="63">
        <v>561</v>
      </c>
      <c r="E56" s="41">
        <f t="shared" si="13"/>
        <v>5795</v>
      </c>
      <c r="F56" s="40">
        <f t="shared" si="14"/>
        <v>5215</v>
      </c>
      <c r="G56" s="41">
        <f t="shared" si="15"/>
        <v>580</v>
      </c>
      <c r="H56" s="40">
        <f t="shared" si="1"/>
        <v>4636</v>
      </c>
      <c r="I56" s="41">
        <f t="shared" si="2"/>
        <v>1159</v>
      </c>
      <c r="J56" s="40">
        <f t="shared" si="16"/>
        <v>4056</v>
      </c>
      <c r="K56" s="41">
        <f t="shared" si="17"/>
        <v>1739</v>
      </c>
      <c r="L56" s="1"/>
    </row>
    <row r="57" spans="1:12" ht="19.5" customHeight="1">
      <c r="A57" s="637"/>
      <c r="B57" s="613" t="s">
        <v>191</v>
      </c>
      <c r="C57" s="77" t="s">
        <v>3</v>
      </c>
      <c r="D57" s="75">
        <v>439</v>
      </c>
      <c r="E57" s="38">
        <f t="shared" si="13"/>
        <v>4534</v>
      </c>
      <c r="F57" s="37">
        <f t="shared" si="14"/>
        <v>4080</v>
      </c>
      <c r="G57" s="38">
        <f t="shared" si="15"/>
        <v>454</v>
      </c>
      <c r="H57" s="37">
        <f t="shared" si="1"/>
        <v>3627</v>
      </c>
      <c r="I57" s="38">
        <f t="shared" si="2"/>
        <v>907</v>
      </c>
      <c r="J57" s="37">
        <f t="shared" si="16"/>
        <v>3173</v>
      </c>
      <c r="K57" s="38">
        <f t="shared" si="17"/>
        <v>1361</v>
      </c>
      <c r="L57" s="1"/>
    </row>
    <row r="58" spans="1:12" ht="19.5" customHeight="1">
      <c r="A58" s="637"/>
      <c r="B58" s="614"/>
      <c r="C58" s="78" t="s">
        <v>4</v>
      </c>
      <c r="D58" s="59">
        <v>515</v>
      </c>
      <c r="E58" s="79">
        <f t="shared" si="13"/>
        <v>5319</v>
      </c>
      <c r="F58" s="61">
        <f t="shared" si="14"/>
        <v>4787</v>
      </c>
      <c r="G58" s="79">
        <f t="shared" si="15"/>
        <v>532</v>
      </c>
      <c r="H58" s="61">
        <f t="shared" si="1"/>
        <v>4255</v>
      </c>
      <c r="I58" s="79">
        <f t="shared" si="2"/>
        <v>1064</v>
      </c>
      <c r="J58" s="61">
        <f t="shared" si="16"/>
        <v>3723</v>
      </c>
      <c r="K58" s="79">
        <f t="shared" si="17"/>
        <v>1596</v>
      </c>
      <c r="L58" s="1"/>
    </row>
    <row r="59" spans="1:12" ht="19.5" customHeight="1">
      <c r="A59" s="637"/>
      <c r="B59" s="614"/>
      <c r="C59" s="78" t="s">
        <v>5</v>
      </c>
      <c r="D59" s="59">
        <v>590</v>
      </c>
      <c r="E59" s="79">
        <f t="shared" si="13"/>
        <v>6094</v>
      </c>
      <c r="F59" s="61">
        <f t="shared" si="14"/>
        <v>5484</v>
      </c>
      <c r="G59" s="79">
        <f t="shared" si="15"/>
        <v>610</v>
      </c>
      <c r="H59" s="61">
        <f t="shared" si="1"/>
        <v>4875</v>
      </c>
      <c r="I59" s="79">
        <f t="shared" si="2"/>
        <v>1219</v>
      </c>
      <c r="J59" s="61">
        <f t="shared" si="16"/>
        <v>4265</v>
      </c>
      <c r="K59" s="79">
        <f t="shared" si="17"/>
        <v>1829</v>
      </c>
      <c r="L59" s="1"/>
    </row>
    <row r="60" spans="1:12" ht="19.5" customHeight="1">
      <c r="A60" s="637"/>
      <c r="B60" s="614"/>
      <c r="C60" s="78" t="s">
        <v>6</v>
      </c>
      <c r="D60" s="274">
        <v>685</v>
      </c>
      <c r="E60" s="259">
        <f t="shared" si="13"/>
        <v>7076</v>
      </c>
      <c r="F60" s="275">
        <f t="shared" si="14"/>
        <v>6368</v>
      </c>
      <c r="G60" s="259">
        <f t="shared" si="15"/>
        <v>708</v>
      </c>
      <c r="H60" s="275">
        <f t="shared" si="1"/>
        <v>5660</v>
      </c>
      <c r="I60" s="259">
        <f t="shared" si="2"/>
        <v>1416</v>
      </c>
      <c r="J60" s="275">
        <f t="shared" si="16"/>
        <v>4953</v>
      </c>
      <c r="K60" s="259">
        <f t="shared" si="17"/>
        <v>2123</v>
      </c>
      <c r="L60" s="1"/>
    </row>
    <row r="61" spans="1:12" ht="19.5" customHeight="1">
      <c r="A61" s="637"/>
      <c r="B61" s="614"/>
      <c r="C61" s="80" t="s">
        <v>7</v>
      </c>
      <c r="D61" s="276">
        <v>781</v>
      </c>
      <c r="E61" s="255">
        <f t="shared" si="13"/>
        <v>8067</v>
      </c>
      <c r="F61" s="254">
        <f t="shared" si="14"/>
        <v>7260</v>
      </c>
      <c r="G61" s="255">
        <f t="shared" si="15"/>
        <v>807</v>
      </c>
      <c r="H61" s="254">
        <f t="shared" si="1"/>
        <v>6453</v>
      </c>
      <c r="I61" s="255">
        <f t="shared" si="2"/>
        <v>1614</v>
      </c>
      <c r="J61" s="254">
        <f t="shared" si="16"/>
        <v>5646</v>
      </c>
      <c r="K61" s="255">
        <f t="shared" si="17"/>
        <v>2421</v>
      </c>
      <c r="L61" s="1"/>
    </row>
    <row r="62" spans="1:12" ht="19.5" customHeight="1">
      <c r="A62" s="637"/>
      <c r="B62" s="619" t="s">
        <v>317</v>
      </c>
      <c r="C62" s="302" t="s">
        <v>3</v>
      </c>
      <c r="D62" s="266">
        <v>501</v>
      </c>
      <c r="E62" s="257">
        <f t="shared" si="13"/>
        <v>5175</v>
      </c>
      <c r="F62" s="256">
        <f t="shared" si="14"/>
        <v>4657</v>
      </c>
      <c r="G62" s="257">
        <f t="shared" si="15"/>
        <v>518</v>
      </c>
      <c r="H62" s="256">
        <f t="shared" si="1"/>
        <v>4140</v>
      </c>
      <c r="I62" s="257">
        <f t="shared" si="2"/>
        <v>1035</v>
      </c>
      <c r="J62" s="256">
        <f t="shared" si="16"/>
        <v>3622</v>
      </c>
      <c r="K62" s="257">
        <f t="shared" si="17"/>
        <v>1553</v>
      </c>
      <c r="L62" s="1"/>
    </row>
    <row r="63" spans="1:12" ht="19.5" customHeight="1">
      <c r="A63" s="637"/>
      <c r="B63" s="620"/>
      <c r="C63" s="303" t="s">
        <v>4</v>
      </c>
      <c r="D63" s="274">
        <v>586</v>
      </c>
      <c r="E63" s="259">
        <f t="shared" si="13"/>
        <v>6053</v>
      </c>
      <c r="F63" s="275">
        <f t="shared" si="14"/>
        <v>5447</v>
      </c>
      <c r="G63" s="259">
        <f t="shared" si="15"/>
        <v>606</v>
      </c>
      <c r="H63" s="275">
        <f t="shared" si="1"/>
        <v>4842</v>
      </c>
      <c r="I63" s="259">
        <f t="shared" si="2"/>
        <v>1211</v>
      </c>
      <c r="J63" s="275">
        <f t="shared" si="16"/>
        <v>4237</v>
      </c>
      <c r="K63" s="259">
        <f t="shared" si="17"/>
        <v>1816</v>
      </c>
      <c r="L63" s="1"/>
    </row>
    <row r="64" spans="1:12" ht="19.5" customHeight="1">
      <c r="A64" s="637"/>
      <c r="B64" s="620"/>
      <c r="C64" s="303" t="s">
        <v>5</v>
      </c>
      <c r="D64" s="274">
        <v>670</v>
      </c>
      <c r="E64" s="259">
        <f t="shared" si="13"/>
        <v>6921</v>
      </c>
      <c r="F64" s="275">
        <f t="shared" si="14"/>
        <v>6228</v>
      </c>
      <c r="G64" s="259">
        <f t="shared" si="15"/>
        <v>693</v>
      </c>
      <c r="H64" s="275">
        <f t="shared" si="1"/>
        <v>5536</v>
      </c>
      <c r="I64" s="259">
        <f t="shared" si="2"/>
        <v>1385</v>
      </c>
      <c r="J64" s="275">
        <f t="shared" si="16"/>
        <v>4844</v>
      </c>
      <c r="K64" s="259">
        <f t="shared" si="17"/>
        <v>2077</v>
      </c>
      <c r="L64" s="1"/>
    </row>
    <row r="65" spans="1:12" ht="19.5" customHeight="1">
      <c r="A65" s="637"/>
      <c r="B65" s="620"/>
      <c r="C65" s="303" t="s">
        <v>6</v>
      </c>
      <c r="D65" s="274">
        <v>778</v>
      </c>
      <c r="E65" s="259">
        <f t="shared" si="13"/>
        <v>8036</v>
      </c>
      <c r="F65" s="275">
        <f t="shared" si="14"/>
        <v>7232</v>
      </c>
      <c r="G65" s="259">
        <f t="shared" si="15"/>
        <v>804</v>
      </c>
      <c r="H65" s="275">
        <f t="shared" si="1"/>
        <v>6428</v>
      </c>
      <c r="I65" s="259">
        <f t="shared" si="2"/>
        <v>1608</v>
      </c>
      <c r="J65" s="275">
        <f t="shared" si="16"/>
        <v>5625</v>
      </c>
      <c r="K65" s="259">
        <f t="shared" si="17"/>
        <v>2411</v>
      </c>
      <c r="L65" s="1"/>
    </row>
    <row r="66" spans="1:12" ht="19.5" customHeight="1">
      <c r="A66" s="637"/>
      <c r="B66" s="620"/>
      <c r="C66" s="304" t="s">
        <v>7</v>
      </c>
      <c r="D66" s="276">
        <v>887</v>
      </c>
      <c r="E66" s="255">
        <f t="shared" si="13"/>
        <v>9162</v>
      </c>
      <c r="F66" s="254">
        <f t="shared" si="14"/>
        <v>8245</v>
      </c>
      <c r="G66" s="255">
        <f t="shared" si="15"/>
        <v>917</v>
      </c>
      <c r="H66" s="254">
        <f t="shared" si="1"/>
        <v>7329</v>
      </c>
      <c r="I66" s="255">
        <f t="shared" si="2"/>
        <v>1833</v>
      </c>
      <c r="J66" s="254">
        <f t="shared" si="16"/>
        <v>6413</v>
      </c>
      <c r="K66" s="255">
        <f t="shared" si="17"/>
        <v>2749</v>
      </c>
      <c r="L66" s="1"/>
    </row>
    <row r="67" spans="1:12" ht="19.5" customHeight="1">
      <c r="A67" s="637"/>
      <c r="B67" s="619" t="s">
        <v>318</v>
      </c>
      <c r="C67" s="302" t="s">
        <v>3</v>
      </c>
      <c r="D67" s="266">
        <v>559</v>
      </c>
      <c r="E67" s="257">
        <f aca="true" t="shared" si="18" ref="E67:E76">ROUNDDOWN(D67*$G$2,0)</f>
        <v>5774</v>
      </c>
      <c r="F67" s="256">
        <f aca="true" t="shared" si="19" ref="F67:F76">ROUNDDOWN(E67*0.9,0)</f>
        <v>5196</v>
      </c>
      <c r="G67" s="257">
        <f aca="true" t="shared" si="20" ref="G67:G76">E67-F67</f>
        <v>578</v>
      </c>
      <c r="H67" s="256">
        <f aca="true" t="shared" si="21" ref="H67:H76">ROUNDDOWN(E67*0.8,0)</f>
        <v>4619</v>
      </c>
      <c r="I67" s="257">
        <f aca="true" t="shared" si="22" ref="I67:I76">E67-H67</f>
        <v>1155</v>
      </c>
      <c r="J67" s="256">
        <f t="shared" si="16"/>
        <v>4041</v>
      </c>
      <c r="K67" s="257">
        <f t="shared" si="17"/>
        <v>1733</v>
      </c>
      <c r="L67" s="1"/>
    </row>
    <row r="68" spans="1:12" ht="19.5" customHeight="1">
      <c r="A68" s="637"/>
      <c r="B68" s="620"/>
      <c r="C68" s="303" t="s">
        <v>4</v>
      </c>
      <c r="D68" s="274">
        <v>668</v>
      </c>
      <c r="E68" s="259">
        <f t="shared" si="18"/>
        <v>6900</v>
      </c>
      <c r="F68" s="275">
        <f t="shared" si="19"/>
        <v>6210</v>
      </c>
      <c r="G68" s="259">
        <f t="shared" si="20"/>
        <v>690</v>
      </c>
      <c r="H68" s="275">
        <f t="shared" si="21"/>
        <v>5520</v>
      </c>
      <c r="I68" s="259">
        <f t="shared" si="22"/>
        <v>1380</v>
      </c>
      <c r="J68" s="275">
        <f t="shared" si="16"/>
        <v>4830</v>
      </c>
      <c r="K68" s="259">
        <f t="shared" si="17"/>
        <v>2070</v>
      </c>
      <c r="L68" s="1"/>
    </row>
    <row r="69" spans="1:12" ht="19.5" customHeight="1">
      <c r="A69" s="637"/>
      <c r="B69" s="620"/>
      <c r="C69" s="303" t="s">
        <v>5</v>
      </c>
      <c r="D69" s="274">
        <v>776</v>
      </c>
      <c r="E69" s="259">
        <f t="shared" si="18"/>
        <v>8016</v>
      </c>
      <c r="F69" s="275">
        <f t="shared" si="19"/>
        <v>7214</v>
      </c>
      <c r="G69" s="259">
        <f t="shared" si="20"/>
        <v>802</v>
      </c>
      <c r="H69" s="275">
        <f t="shared" si="21"/>
        <v>6412</v>
      </c>
      <c r="I69" s="259">
        <f t="shared" si="22"/>
        <v>1604</v>
      </c>
      <c r="J69" s="275">
        <f t="shared" si="16"/>
        <v>5611</v>
      </c>
      <c r="K69" s="259">
        <f t="shared" si="17"/>
        <v>2405</v>
      </c>
      <c r="L69" s="1"/>
    </row>
    <row r="70" spans="1:12" ht="19.5" customHeight="1">
      <c r="A70" s="637"/>
      <c r="B70" s="620"/>
      <c r="C70" s="303" t="s">
        <v>6</v>
      </c>
      <c r="D70" s="274">
        <v>904</v>
      </c>
      <c r="E70" s="259">
        <f t="shared" si="18"/>
        <v>9338</v>
      </c>
      <c r="F70" s="275">
        <f t="shared" si="19"/>
        <v>8404</v>
      </c>
      <c r="G70" s="259">
        <f t="shared" si="20"/>
        <v>934</v>
      </c>
      <c r="H70" s="275">
        <f t="shared" si="21"/>
        <v>7470</v>
      </c>
      <c r="I70" s="259">
        <f t="shared" si="22"/>
        <v>1868</v>
      </c>
      <c r="J70" s="275">
        <f t="shared" si="16"/>
        <v>6536</v>
      </c>
      <c r="K70" s="259">
        <f t="shared" si="17"/>
        <v>2802</v>
      </c>
      <c r="L70" s="1"/>
    </row>
    <row r="71" spans="1:12" ht="19.5" customHeight="1">
      <c r="A71" s="637"/>
      <c r="B71" s="620"/>
      <c r="C71" s="304" t="s">
        <v>7</v>
      </c>
      <c r="D71" s="276">
        <v>1029</v>
      </c>
      <c r="E71" s="255">
        <f t="shared" si="18"/>
        <v>10629</v>
      </c>
      <c r="F71" s="254">
        <f t="shared" si="19"/>
        <v>9566</v>
      </c>
      <c r="G71" s="255">
        <f t="shared" si="20"/>
        <v>1063</v>
      </c>
      <c r="H71" s="254">
        <f t="shared" si="21"/>
        <v>8503</v>
      </c>
      <c r="I71" s="255">
        <f t="shared" si="22"/>
        <v>2126</v>
      </c>
      <c r="J71" s="254">
        <f t="shared" si="16"/>
        <v>7440</v>
      </c>
      <c r="K71" s="255">
        <f t="shared" si="17"/>
        <v>3189</v>
      </c>
      <c r="L71" s="1"/>
    </row>
    <row r="72" spans="1:12" ht="19.5" customHeight="1">
      <c r="A72" s="637"/>
      <c r="B72" s="619" t="s">
        <v>319</v>
      </c>
      <c r="C72" s="302" t="s">
        <v>3</v>
      </c>
      <c r="D72" s="266">
        <v>653</v>
      </c>
      <c r="E72" s="257">
        <f t="shared" si="18"/>
        <v>6745</v>
      </c>
      <c r="F72" s="256">
        <f t="shared" si="19"/>
        <v>6070</v>
      </c>
      <c r="G72" s="257">
        <f t="shared" si="20"/>
        <v>675</v>
      </c>
      <c r="H72" s="256">
        <f t="shared" si="21"/>
        <v>5396</v>
      </c>
      <c r="I72" s="257">
        <f t="shared" si="22"/>
        <v>1349</v>
      </c>
      <c r="J72" s="256">
        <f t="shared" si="16"/>
        <v>4721</v>
      </c>
      <c r="K72" s="257">
        <f t="shared" si="17"/>
        <v>2024</v>
      </c>
      <c r="L72" s="1"/>
    </row>
    <row r="73" spans="1:12" ht="19.5" customHeight="1">
      <c r="A73" s="637"/>
      <c r="B73" s="620"/>
      <c r="C73" s="303" t="s">
        <v>4</v>
      </c>
      <c r="D73" s="274">
        <v>781</v>
      </c>
      <c r="E73" s="259">
        <f t="shared" si="18"/>
        <v>8067</v>
      </c>
      <c r="F73" s="275">
        <f t="shared" si="19"/>
        <v>7260</v>
      </c>
      <c r="G73" s="259">
        <f t="shared" si="20"/>
        <v>807</v>
      </c>
      <c r="H73" s="275">
        <f t="shared" si="21"/>
        <v>6453</v>
      </c>
      <c r="I73" s="259">
        <f t="shared" si="22"/>
        <v>1614</v>
      </c>
      <c r="J73" s="275">
        <f t="shared" si="16"/>
        <v>5646</v>
      </c>
      <c r="K73" s="259">
        <f t="shared" si="17"/>
        <v>2421</v>
      </c>
      <c r="L73" s="1"/>
    </row>
    <row r="74" spans="1:12" ht="19.5" customHeight="1">
      <c r="A74" s="637"/>
      <c r="B74" s="620"/>
      <c r="C74" s="303" t="s">
        <v>5</v>
      </c>
      <c r="D74" s="274">
        <v>907</v>
      </c>
      <c r="E74" s="259">
        <f t="shared" si="18"/>
        <v>9369</v>
      </c>
      <c r="F74" s="275">
        <f t="shared" si="19"/>
        <v>8432</v>
      </c>
      <c r="G74" s="259">
        <f t="shared" si="20"/>
        <v>937</v>
      </c>
      <c r="H74" s="275">
        <f t="shared" si="21"/>
        <v>7495</v>
      </c>
      <c r="I74" s="259">
        <f t="shared" si="22"/>
        <v>1874</v>
      </c>
      <c r="J74" s="275">
        <f t="shared" si="16"/>
        <v>6558</v>
      </c>
      <c r="K74" s="259">
        <f t="shared" si="17"/>
        <v>2811</v>
      </c>
      <c r="L74" s="1"/>
    </row>
    <row r="75" spans="1:12" ht="19.5" customHeight="1">
      <c r="A75" s="637"/>
      <c r="B75" s="620"/>
      <c r="C75" s="303" t="s">
        <v>6</v>
      </c>
      <c r="D75" s="274">
        <v>1054</v>
      </c>
      <c r="E75" s="259">
        <f t="shared" si="18"/>
        <v>10887</v>
      </c>
      <c r="F75" s="275">
        <f t="shared" si="19"/>
        <v>9798</v>
      </c>
      <c r="G75" s="259">
        <f t="shared" si="20"/>
        <v>1089</v>
      </c>
      <c r="H75" s="275">
        <f t="shared" si="21"/>
        <v>8709</v>
      </c>
      <c r="I75" s="259">
        <f t="shared" si="22"/>
        <v>2178</v>
      </c>
      <c r="J75" s="275">
        <f t="shared" si="16"/>
        <v>7620</v>
      </c>
      <c r="K75" s="259">
        <f t="shared" si="17"/>
        <v>3267</v>
      </c>
      <c r="L75" s="1"/>
    </row>
    <row r="76" spans="1:12" ht="19.5" customHeight="1">
      <c r="A76" s="637"/>
      <c r="B76" s="620"/>
      <c r="C76" s="304" t="s">
        <v>7</v>
      </c>
      <c r="D76" s="276">
        <v>1201</v>
      </c>
      <c r="E76" s="255">
        <f t="shared" si="18"/>
        <v>12406</v>
      </c>
      <c r="F76" s="254">
        <f t="shared" si="19"/>
        <v>11165</v>
      </c>
      <c r="G76" s="255">
        <f t="shared" si="20"/>
        <v>1241</v>
      </c>
      <c r="H76" s="254">
        <f t="shared" si="21"/>
        <v>9924</v>
      </c>
      <c r="I76" s="255">
        <f t="shared" si="22"/>
        <v>2482</v>
      </c>
      <c r="J76" s="254">
        <f t="shared" si="16"/>
        <v>8684</v>
      </c>
      <c r="K76" s="255">
        <f t="shared" si="17"/>
        <v>3722</v>
      </c>
      <c r="L76" s="1"/>
    </row>
    <row r="77" spans="1:12" ht="19.5" customHeight="1">
      <c r="A77" s="637"/>
      <c r="B77" s="619" t="s">
        <v>320</v>
      </c>
      <c r="C77" s="302" t="s">
        <v>3</v>
      </c>
      <c r="D77" s="266">
        <v>692</v>
      </c>
      <c r="E77" s="257">
        <f t="shared" si="13"/>
        <v>7148</v>
      </c>
      <c r="F77" s="256">
        <f t="shared" si="14"/>
        <v>6433</v>
      </c>
      <c r="G77" s="257">
        <f t="shared" si="15"/>
        <v>715</v>
      </c>
      <c r="H77" s="256">
        <f t="shared" si="1"/>
        <v>5718</v>
      </c>
      <c r="I77" s="257">
        <f t="shared" si="2"/>
        <v>1430</v>
      </c>
      <c r="J77" s="256">
        <f t="shared" si="16"/>
        <v>5003</v>
      </c>
      <c r="K77" s="257">
        <f t="shared" si="17"/>
        <v>2145</v>
      </c>
      <c r="L77" s="1"/>
    </row>
    <row r="78" spans="1:12" ht="19.5" customHeight="1">
      <c r="A78" s="637"/>
      <c r="B78" s="620"/>
      <c r="C78" s="303" t="s">
        <v>4</v>
      </c>
      <c r="D78" s="274">
        <v>824</v>
      </c>
      <c r="E78" s="259">
        <f t="shared" si="13"/>
        <v>8511</v>
      </c>
      <c r="F78" s="275">
        <f t="shared" si="14"/>
        <v>7659</v>
      </c>
      <c r="G78" s="259">
        <f t="shared" si="15"/>
        <v>852</v>
      </c>
      <c r="H78" s="275">
        <f t="shared" si="1"/>
        <v>6808</v>
      </c>
      <c r="I78" s="259">
        <f t="shared" si="2"/>
        <v>1703</v>
      </c>
      <c r="J78" s="275">
        <f t="shared" si="16"/>
        <v>5957</v>
      </c>
      <c r="K78" s="259">
        <f t="shared" si="17"/>
        <v>2554</v>
      </c>
      <c r="L78" s="1"/>
    </row>
    <row r="79" spans="1:12" ht="19.5" customHeight="1">
      <c r="A79" s="637"/>
      <c r="B79" s="620"/>
      <c r="C79" s="303" t="s">
        <v>5</v>
      </c>
      <c r="D79" s="274">
        <v>960</v>
      </c>
      <c r="E79" s="259">
        <f t="shared" si="13"/>
        <v>9916</v>
      </c>
      <c r="F79" s="275">
        <f t="shared" si="14"/>
        <v>8924</v>
      </c>
      <c r="G79" s="259">
        <f t="shared" si="15"/>
        <v>992</v>
      </c>
      <c r="H79" s="275">
        <f t="shared" si="1"/>
        <v>7932</v>
      </c>
      <c r="I79" s="259">
        <f t="shared" si="2"/>
        <v>1984</v>
      </c>
      <c r="J79" s="275">
        <f t="shared" si="16"/>
        <v>6941</v>
      </c>
      <c r="K79" s="259">
        <f t="shared" si="17"/>
        <v>2975</v>
      </c>
      <c r="L79" s="1"/>
    </row>
    <row r="80" spans="1:12" ht="19.5" customHeight="1">
      <c r="A80" s="637"/>
      <c r="B80" s="620"/>
      <c r="C80" s="303" t="s">
        <v>6</v>
      </c>
      <c r="D80" s="274">
        <v>1117</v>
      </c>
      <c r="E80" s="259">
        <f t="shared" si="13"/>
        <v>11538</v>
      </c>
      <c r="F80" s="275">
        <f t="shared" si="14"/>
        <v>10384</v>
      </c>
      <c r="G80" s="259">
        <f t="shared" si="15"/>
        <v>1154</v>
      </c>
      <c r="H80" s="275">
        <f t="shared" si="1"/>
        <v>9230</v>
      </c>
      <c r="I80" s="259">
        <f t="shared" si="2"/>
        <v>2308</v>
      </c>
      <c r="J80" s="275">
        <f t="shared" si="16"/>
        <v>8076</v>
      </c>
      <c r="K80" s="259">
        <f t="shared" si="17"/>
        <v>3462</v>
      </c>
      <c r="L80" s="1"/>
    </row>
    <row r="81" spans="1:12" ht="19.5" customHeight="1">
      <c r="A81" s="637"/>
      <c r="B81" s="620"/>
      <c r="C81" s="304" t="s">
        <v>7</v>
      </c>
      <c r="D81" s="276">
        <v>1273</v>
      </c>
      <c r="E81" s="255">
        <f t="shared" si="13"/>
        <v>13150</v>
      </c>
      <c r="F81" s="254">
        <f t="shared" si="14"/>
        <v>11835</v>
      </c>
      <c r="G81" s="255">
        <f t="shared" si="15"/>
        <v>1315</v>
      </c>
      <c r="H81" s="254">
        <f t="shared" si="1"/>
        <v>10520</v>
      </c>
      <c r="I81" s="255">
        <f t="shared" si="2"/>
        <v>2630</v>
      </c>
      <c r="J81" s="254">
        <f t="shared" si="16"/>
        <v>9205</v>
      </c>
      <c r="K81" s="255">
        <f t="shared" si="17"/>
        <v>3945</v>
      </c>
      <c r="L81" s="1"/>
    </row>
    <row r="82" spans="1:12" ht="23.25" customHeight="1">
      <c r="A82" s="1"/>
      <c r="B82" s="1"/>
      <c r="C82" s="1"/>
      <c r="D82" s="3"/>
      <c r="E82" s="1"/>
      <c r="F82" s="1"/>
      <c r="G82" s="1"/>
      <c r="H82" s="166"/>
      <c r="I82" s="187"/>
      <c r="J82" s="1"/>
      <c r="K82" s="1"/>
      <c r="L82" s="1"/>
    </row>
    <row r="83" spans="1:12" ht="15.75" customHeight="1">
      <c r="A83" s="1"/>
      <c r="B83" s="1"/>
      <c r="C83" s="1"/>
      <c r="D83" s="3"/>
      <c r="E83" s="1"/>
      <c r="F83" s="1"/>
      <c r="G83" s="1"/>
      <c r="H83" s="167"/>
      <c r="I83" s="168"/>
      <c r="J83" s="1"/>
      <c r="K83" s="1"/>
      <c r="L83" s="1"/>
    </row>
    <row r="84" spans="1:12" ht="15.75" customHeight="1">
      <c r="A84" s="1"/>
      <c r="B84" s="1"/>
      <c r="C84" s="1"/>
      <c r="D84" s="3"/>
      <c r="E84" s="1"/>
      <c r="F84" s="1"/>
      <c r="G84" s="1"/>
      <c r="H84" s="167"/>
      <c r="I84" s="168"/>
      <c r="J84" s="1"/>
      <c r="K84" s="1"/>
      <c r="L84" s="1"/>
    </row>
    <row r="85" spans="1:12" ht="15.75" customHeight="1">
      <c r="A85" s="1"/>
      <c r="B85" s="1"/>
      <c r="C85" s="1"/>
      <c r="D85" s="3"/>
      <c r="E85" s="1"/>
      <c r="F85" s="1"/>
      <c r="G85" s="1"/>
      <c r="H85" s="167"/>
      <c r="I85" s="168"/>
      <c r="J85" s="1"/>
      <c r="K85" s="1"/>
      <c r="L85" s="1"/>
    </row>
    <row r="86" spans="1:12" ht="31.5" customHeight="1">
      <c r="A86" s="141" t="s">
        <v>215</v>
      </c>
      <c r="B86" s="1"/>
      <c r="C86" s="81"/>
      <c r="D86" s="81"/>
      <c r="E86" s="81"/>
      <c r="F86" s="81"/>
      <c r="G86" s="81"/>
      <c r="H86" s="167"/>
      <c r="I86" s="168"/>
      <c r="J86" s="1"/>
      <c r="K86" s="1"/>
      <c r="L86" s="1"/>
    </row>
    <row r="87" spans="1:12" s="55" customFormat="1" ht="32.25" customHeight="1">
      <c r="A87" s="6"/>
      <c r="B87" s="2"/>
      <c r="C87" s="6"/>
      <c r="D87" s="177" t="s">
        <v>125</v>
      </c>
      <c r="E87" s="176" t="s">
        <v>268</v>
      </c>
      <c r="F87" s="176" t="s">
        <v>269</v>
      </c>
      <c r="G87" s="177" t="s">
        <v>126</v>
      </c>
      <c r="H87" s="178" t="s">
        <v>270</v>
      </c>
      <c r="I87" s="179" t="s">
        <v>271</v>
      </c>
      <c r="J87" s="178" t="s">
        <v>393</v>
      </c>
      <c r="K87" s="179" t="s">
        <v>399</v>
      </c>
      <c r="L87" s="6"/>
    </row>
    <row r="88" spans="1:12" ht="45" customHeight="1">
      <c r="A88" s="637" t="s">
        <v>193</v>
      </c>
      <c r="B88" s="229" t="s">
        <v>23</v>
      </c>
      <c r="C88" s="229" t="s">
        <v>21</v>
      </c>
      <c r="D88" s="230" t="s">
        <v>2</v>
      </c>
      <c r="E88" s="231" t="s">
        <v>281</v>
      </c>
      <c r="F88" s="232" t="s">
        <v>272</v>
      </c>
      <c r="G88" s="233" t="s">
        <v>265</v>
      </c>
      <c r="H88" s="234" t="s">
        <v>266</v>
      </c>
      <c r="I88" s="235" t="s">
        <v>267</v>
      </c>
      <c r="J88" s="234" t="s">
        <v>392</v>
      </c>
      <c r="K88" s="235" t="s">
        <v>395</v>
      </c>
      <c r="L88" s="1"/>
    </row>
    <row r="89" spans="1:12" ht="19.5" customHeight="1">
      <c r="A89" s="637"/>
      <c r="B89" s="613" t="s">
        <v>189</v>
      </c>
      <c r="C89" s="77" t="s">
        <v>3</v>
      </c>
      <c r="D89" s="75">
        <v>318</v>
      </c>
      <c r="E89" s="38">
        <f aca="true" t="shared" si="23" ref="E89:E123">ROUNDDOWN(D89*$G$2,0)</f>
        <v>3284</v>
      </c>
      <c r="F89" s="37">
        <f aca="true" t="shared" si="24" ref="F89:F123">ROUNDDOWN(E89*0.9,0)</f>
        <v>2955</v>
      </c>
      <c r="G89" s="38">
        <f aca="true" t="shared" si="25" ref="G89:G123">E89-F89</f>
        <v>329</v>
      </c>
      <c r="H89" s="37">
        <f t="shared" si="1"/>
        <v>2627</v>
      </c>
      <c r="I89" s="38">
        <f t="shared" si="2"/>
        <v>657</v>
      </c>
      <c r="J89" s="61">
        <f>ROUNDDOWN(E89*0.7,0)</f>
        <v>2298</v>
      </c>
      <c r="K89" s="79">
        <f>E89-J89</f>
        <v>986</v>
      </c>
      <c r="L89" s="1"/>
    </row>
    <row r="90" spans="1:12" ht="19.5" customHeight="1">
      <c r="A90" s="637"/>
      <c r="B90" s="614"/>
      <c r="C90" s="78" t="s">
        <v>4</v>
      </c>
      <c r="D90" s="59">
        <v>348</v>
      </c>
      <c r="E90" s="79">
        <f t="shared" si="23"/>
        <v>3594</v>
      </c>
      <c r="F90" s="61">
        <f t="shared" si="24"/>
        <v>3234</v>
      </c>
      <c r="G90" s="79">
        <f t="shared" si="25"/>
        <v>360</v>
      </c>
      <c r="H90" s="61">
        <f t="shared" si="1"/>
        <v>2875</v>
      </c>
      <c r="I90" s="79">
        <f t="shared" si="2"/>
        <v>719</v>
      </c>
      <c r="J90" s="61">
        <f aca="true" t="shared" si="26" ref="J90:J123">ROUNDDOWN(E90*0.7,0)</f>
        <v>2515</v>
      </c>
      <c r="K90" s="79">
        <f aca="true" t="shared" si="27" ref="K90:K123">E90-J90</f>
        <v>1079</v>
      </c>
      <c r="L90" s="1"/>
    </row>
    <row r="91" spans="1:12" ht="19.5" customHeight="1">
      <c r="A91" s="637"/>
      <c r="B91" s="614"/>
      <c r="C91" s="78" t="s">
        <v>5</v>
      </c>
      <c r="D91" s="59">
        <v>375</v>
      </c>
      <c r="E91" s="79">
        <f t="shared" si="23"/>
        <v>3873</v>
      </c>
      <c r="F91" s="61">
        <f t="shared" si="24"/>
        <v>3485</v>
      </c>
      <c r="G91" s="79">
        <f t="shared" si="25"/>
        <v>388</v>
      </c>
      <c r="H91" s="61">
        <f t="shared" si="1"/>
        <v>3098</v>
      </c>
      <c r="I91" s="79">
        <f t="shared" si="2"/>
        <v>775</v>
      </c>
      <c r="J91" s="61">
        <f t="shared" si="26"/>
        <v>2711</v>
      </c>
      <c r="K91" s="79">
        <f t="shared" si="27"/>
        <v>1162</v>
      </c>
      <c r="L91" s="1"/>
    </row>
    <row r="92" spans="1:12" ht="19.5" customHeight="1">
      <c r="A92" s="637"/>
      <c r="B92" s="614"/>
      <c r="C92" s="78" t="s">
        <v>6</v>
      </c>
      <c r="D92" s="59">
        <v>404</v>
      </c>
      <c r="E92" s="79">
        <f t="shared" si="23"/>
        <v>4173</v>
      </c>
      <c r="F92" s="61">
        <f t="shared" si="24"/>
        <v>3755</v>
      </c>
      <c r="G92" s="79">
        <f t="shared" si="25"/>
        <v>418</v>
      </c>
      <c r="H92" s="61">
        <f aca="true" t="shared" si="28" ref="H92:H174">ROUNDDOWN(E92*0.8,0)</f>
        <v>3338</v>
      </c>
      <c r="I92" s="79">
        <f aca="true" t="shared" si="29" ref="I92:I174">E92-H92</f>
        <v>835</v>
      </c>
      <c r="J92" s="61">
        <f t="shared" si="26"/>
        <v>2921</v>
      </c>
      <c r="K92" s="79">
        <f t="shared" si="27"/>
        <v>1252</v>
      </c>
      <c r="L92" s="1"/>
    </row>
    <row r="93" spans="1:12" ht="19.5" customHeight="1">
      <c r="A93" s="637"/>
      <c r="B93" s="614"/>
      <c r="C93" s="80" t="s">
        <v>7</v>
      </c>
      <c r="D93" s="63">
        <v>432</v>
      </c>
      <c r="E93" s="41">
        <f t="shared" si="23"/>
        <v>4462</v>
      </c>
      <c r="F93" s="40">
        <f t="shared" si="24"/>
        <v>4015</v>
      </c>
      <c r="G93" s="41">
        <f t="shared" si="25"/>
        <v>447</v>
      </c>
      <c r="H93" s="40">
        <f t="shared" si="28"/>
        <v>3569</v>
      </c>
      <c r="I93" s="41">
        <f t="shared" si="29"/>
        <v>893</v>
      </c>
      <c r="J93" s="40">
        <f t="shared" si="26"/>
        <v>3123</v>
      </c>
      <c r="K93" s="41">
        <f t="shared" si="27"/>
        <v>1339</v>
      </c>
      <c r="L93" s="1"/>
    </row>
    <row r="94" spans="1:12" ht="19.5" customHeight="1">
      <c r="A94" s="637"/>
      <c r="B94" s="613" t="s">
        <v>190</v>
      </c>
      <c r="C94" s="77" t="s">
        <v>3</v>
      </c>
      <c r="D94" s="75">
        <v>332</v>
      </c>
      <c r="E94" s="38">
        <f t="shared" si="23"/>
        <v>3429</v>
      </c>
      <c r="F94" s="37">
        <f t="shared" si="24"/>
        <v>3086</v>
      </c>
      <c r="G94" s="38">
        <f t="shared" si="25"/>
        <v>343</v>
      </c>
      <c r="H94" s="37">
        <f t="shared" si="28"/>
        <v>2743</v>
      </c>
      <c r="I94" s="38">
        <f t="shared" si="29"/>
        <v>686</v>
      </c>
      <c r="J94" s="37">
        <f t="shared" si="26"/>
        <v>2400</v>
      </c>
      <c r="K94" s="38">
        <f t="shared" si="27"/>
        <v>1029</v>
      </c>
      <c r="L94" s="1"/>
    </row>
    <row r="95" spans="1:12" ht="19.5" customHeight="1">
      <c r="A95" s="637"/>
      <c r="B95" s="614"/>
      <c r="C95" s="78" t="s">
        <v>4</v>
      </c>
      <c r="D95" s="59">
        <v>386</v>
      </c>
      <c r="E95" s="79">
        <f t="shared" si="23"/>
        <v>3987</v>
      </c>
      <c r="F95" s="61">
        <f t="shared" si="24"/>
        <v>3588</v>
      </c>
      <c r="G95" s="79">
        <f t="shared" si="25"/>
        <v>399</v>
      </c>
      <c r="H95" s="61">
        <f t="shared" si="28"/>
        <v>3189</v>
      </c>
      <c r="I95" s="79">
        <f t="shared" si="29"/>
        <v>798</v>
      </c>
      <c r="J95" s="61">
        <f t="shared" si="26"/>
        <v>2790</v>
      </c>
      <c r="K95" s="79">
        <f t="shared" si="27"/>
        <v>1197</v>
      </c>
      <c r="L95" s="1"/>
    </row>
    <row r="96" spans="1:12" ht="19.5" customHeight="1">
      <c r="A96" s="637"/>
      <c r="B96" s="614"/>
      <c r="C96" s="78" t="s">
        <v>5</v>
      </c>
      <c r="D96" s="59">
        <v>439</v>
      </c>
      <c r="E96" s="79">
        <f t="shared" si="23"/>
        <v>4534</v>
      </c>
      <c r="F96" s="61">
        <f t="shared" si="24"/>
        <v>4080</v>
      </c>
      <c r="G96" s="79">
        <f t="shared" si="25"/>
        <v>454</v>
      </c>
      <c r="H96" s="61">
        <f t="shared" si="28"/>
        <v>3627</v>
      </c>
      <c r="I96" s="79">
        <f t="shared" si="29"/>
        <v>907</v>
      </c>
      <c r="J96" s="61">
        <f t="shared" si="26"/>
        <v>3173</v>
      </c>
      <c r="K96" s="79">
        <f t="shared" si="27"/>
        <v>1361</v>
      </c>
      <c r="L96" s="1"/>
    </row>
    <row r="97" spans="1:12" ht="19.5" customHeight="1">
      <c r="A97" s="637"/>
      <c r="B97" s="614"/>
      <c r="C97" s="78" t="s">
        <v>6</v>
      </c>
      <c r="D97" s="59">
        <v>493</v>
      </c>
      <c r="E97" s="79">
        <f t="shared" si="23"/>
        <v>5092</v>
      </c>
      <c r="F97" s="61">
        <f t="shared" si="24"/>
        <v>4582</v>
      </c>
      <c r="G97" s="79">
        <f t="shared" si="25"/>
        <v>510</v>
      </c>
      <c r="H97" s="61">
        <f t="shared" si="28"/>
        <v>4073</v>
      </c>
      <c r="I97" s="79">
        <f t="shared" si="29"/>
        <v>1019</v>
      </c>
      <c r="J97" s="61">
        <f t="shared" si="26"/>
        <v>3564</v>
      </c>
      <c r="K97" s="79">
        <f t="shared" si="27"/>
        <v>1528</v>
      </c>
      <c r="L97" s="1"/>
    </row>
    <row r="98" spans="1:12" ht="19.5" customHeight="1">
      <c r="A98" s="637"/>
      <c r="B98" s="614"/>
      <c r="C98" s="80" t="s">
        <v>7</v>
      </c>
      <c r="D98" s="63">
        <v>547</v>
      </c>
      <c r="E98" s="41">
        <f t="shared" si="23"/>
        <v>5650</v>
      </c>
      <c r="F98" s="40">
        <f t="shared" si="24"/>
        <v>5085</v>
      </c>
      <c r="G98" s="41">
        <f t="shared" si="25"/>
        <v>565</v>
      </c>
      <c r="H98" s="40">
        <f t="shared" si="28"/>
        <v>4520</v>
      </c>
      <c r="I98" s="41">
        <f t="shared" si="29"/>
        <v>1130</v>
      </c>
      <c r="J98" s="40">
        <f t="shared" si="26"/>
        <v>3955</v>
      </c>
      <c r="K98" s="41">
        <f t="shared" si="27"/>
        <v>1695</v>
      </c>
      <c r="L98" s="1"/>
    </row>
    <row r="99" spans="1:12" ht="19.5" customHeight="1">
      <c r="A99" s="637"/>
      <c r="B99" s="613" t="s">
        <v>191</v>
      </c>
      <c r="C99" s="77" t="s">
        <v>3</v>
      </c>
      <c r="D99" s="75">
        <v>428</v>
      </c>
      <c r="E99" s="38">
        <f t="shared" si="23"/>
        <v>4421</v>
      </c>
      <c r="F99" s="37">
        <f t="shared" si="24"/>
        <v>3978</v>
      </c>
      <c r="G99" s="38">
        <f t="shared" si="25"/>
        <v>443</v>
      </c>
      <c r="H99" s="37">
        <f t="shared" si="28"/>
        <v>3536</v>
      </c>
      <c r="I99" s="38">
        <f t="shared" si="29"/>
        <v>885</v>
      </c>
      <c r="J99" s="37">
        <f t="shared" si="26"/>
        <v>3094</v>
      </c>
      <c r="K99" s="38">
        <f t="shared" si="27"/>
        <v>1327</v>
      </c>
      <c r="L99" s="1"/>
    </row>
    <row r="100" spans="1:12" ht="19.5" customHeight="1">
      <c r="A100" s="637"/>
      <c r="B100" s="614"/>
      <c r="C100" s="78" t="s">
        <v>4</v>
      </c>
      <c r="D100" s="59">
        <v>503</v>
      </c>
      <c r="E100" s="79">
        <f t="shared" si="23"/>
        <v>5195</v>
      </c>
      <c r="F100" s="61">
        <f t="shared" si="24"/>
        <v>4675</v>
      </c>
      <c r="G100" s="79">
        <f t="shared" si="25"/>
        <v>520</v>
      </c>
      <c r="H100" s="61">
        <f t="shared" si="28"/>
        <v>4156</v>
      </c>
      <c r="I100" s="79">
        <f t="shared" si="29"/>
        <v>1039</v>
      </c>
      <c r="J100" s="61">
        <f t="shared" si="26"/>
        <v>3636</v>
      </c>
      <c r="K100" s="79">
        <f t="shared" si="27"/>
        <v>1559</v>
      </c>
      <c r="L100" s="1"/>
    </row>
    <row r="101" spans="1:12" ht="19.5" customHeight="1">
      <c r="A101" s="637"/>
      <c r="B101" s="614"/>
      <c r="C101" s="78" t="s">
        <v>5</v>
      </c>
      <c r="D101" s="59">
        <v>576</v>
      </c>
      <c r="E101" s="79">
        <f t="shared" si="23"/>
        <v>5950</v>
      </c>
      <c r="F101" s="61">
        <f t="shared" si="24"/>
        <v>5355</v>
      </c>
      <c r="G101" s="79">
        <f t="shared" si="25"/>
        <v>595</v>
      </c>
      <c r="H101" s="61">
        <f t="shared" si="28"/>
        <v>4760</v>
      </c>
      <c r="I101" s="79">
        <f t="shared" si="29"/>
        <v>1190</v>
      </c>
      <c r="J101" s="61">
        <f t="shared" si="26"/>
        <v>4165</v>
      </c>
      <c r="K101" s="79">
        <f t="shared" si="27"/>
        <v>1785</v>
      </c>
      <c r="L101" s="1"/>
    </row>
    <row r="102" spans="1:12" ht="19.5" customHeight="1">
      <c r="A102" s="637"/>
      <c r="B102" s="614"/>
      <c r="C102" s="78" t="s">
        <v>6</v>
      </c>
      <c r="D102" s="274">
        <v>669</v>
      </c>
      <c r="E102" s="259">
        <f t="shared" si="23"/>
        <v>6910</v>
      </c>
      <c r="F102" s="275">
        <f t="shared" si="24"/>
        <v>6219</v>
      </c>
      <c r="G102" s="259">
        <f t="shared" si="25"/>
        <v>691</v>
      </c>
      <c r="H102" s="275">
        <f t="shared" si="28"/>
        <v>5528</v>
      </c>
      <c r="I102" s="259">
        <f t="shared" si="29"/>
        <v>1382</v>
      </c>
      <c r="J102" s="275">
        <f t="shared" si="26"/>
        <v>4837</v>
      </c>
      <c r="K102" s="259">
        <f t="shared" si="27"/>
        <v>2073</v>
      </c>
      <c r="L102" s="1"/>
    </row>
    <row r="103" spans="1:12" ht="19.5" customHeight="1">
      <c r="A103" s="637"/>
      <c r="B103" s="614"/>
      <c r="C103" s="80" t="s">
        <v>7</v>
      </c>
      <c r="D103" s="276">
        <v>763</v>
      </c>
      <c r="E103" s="255">
        <f t="shared" si="23"/>
        <v>7881</v>
      </c>
      <c r="F103" s="254">
        <f t="shared" si="24"/>
        <v>7092</v>
      </c>
      <c r="G103" s="255">
        <f t="shared" si="25"/>
        <v>789</v>
      </c>
      <c r="H103" s="254">
        <f t="shared" si="28"/>
        <v>6304</v>
      </c>
      <c r="I103" s="255">
        <f t="shared" si="29"/>
        <v>1577</v>
      </c>
      <c r="J103" s="254">
        <f t="shared" si="26"/>
        <v>5516</v>
      </c>
      <c r="K103" s="255">
        <f t="shared" si="27"/>
        <v>2365</v>
      </c>
      <c r="L103" s="1"/>
    </row>
    <row r="104" spans="1:12" ht="19.5" customHeight="1">
      <c r="A104" s="637"/>
      <c r="B104" s="619" t="s">
        <v>317</v>
      </c>
      <c r="C104" s="302" t="s">
        <v>3</v>
      </c>
      <c r="D104" s="266">
        <v>482</v>
      </c>
      <c r="E104" s="257">
        <f t="shared" si="23"/>
        <v>4979</v>
      </c>
      <c r="F104" s="256">
        <f t="shared" si="24"/>
        <v>4481</v>
      </c>
      <c r="G104" s="257">
        <f t="shared" si="25"/>
        <v>498</v>
      </c>
      <c r="H104" s="256">
        <f t="shared" si="28"/>
        <v>3983</v>
      </c>
      <c r="I104" s="257">
        <f t="shared" si="29"/>
        <v>996</v>
      </c>
      <c r="J104" s="256">
        <f t="shared" si="26"/>
        <v>3485</v>
      </c>
      <c r="K104" s="257">
        <f t="shared" si="27"/>
        <v>1494</v>
      </c>
      <c r="L104" s="1"/>
    </row>
    <row r="105" spans="1:12" ht="19.5" customHeight="1">
      <c r="A105" s="637"/>
      <c r="B105" s="620"/>
      <c r="C105" s="303" t="s">
        <v>4</v>
      </c>
      <c r="D105" s="274">
        <v>566</v>
      </c>
      <c r="E105" s="259">
        <f t="shared" si="23"/>
        <v>5846</v>
      </c>
      <c r="F105" s="275">
        <f t="shared" si="24"/>
        <v>5261</v>
      </c>
      <c r="G105" s="259">
        <f t="shared" si="25"/>
        <v>585</v>
      </c>
      <c r="H105" s="275">
        <f t="shared" si="28"/>
        <v>4676</v>
      </c>
      <c r="I105" s="259">
        <f t="shared" si="29"/>
        <v>1170</v>
      </c>
      <c r="J105" s="275">
        <f t="shared" si="26"/>
        <v>4092</v>
      </c>
      <c r="K105" s="259">
        <f t="shared" si="27"/>
        <v>1754</v>
      </c>
      <c r="L105" s="1"/>
    </row>
    <row r="106" spans="1:12" ht="19.5" customHeight="1">
      <c r="A106" s="637"/>
      <c r="B106" s="620"/>
      <c r="C106" s="303" t="s">
        <v>5</v>
      </c>
      <c r="D106" s="274">
        <v>648</v>
      </c>
      <c r="E106" s="259">
        <f t="shared" si="23"/>
        <v>6693</v>
      </c>
      <c r="F106" s="275">
        <f t="shared" si="24"/>
        <v>6023</v>
      </c>
      <c r="G106" s="259">
        <f t="shared" si="25"/>
        <v>670</v>
      </c>
      <c r="H106" s="275">
        <f t="shared" si="28"/>
        <v>5354</v>
      </c>
      <c r="I106" s="259">
        <f t="shared" si="29"/>
        <v>1339</v>
      </c>
      <c r="J106" s="275">
        <f t="shared" si="26"/>
        <v>4685</v>
      </c>
      <c r="K106" s="259">
        <f t="shared" si="27"/>
        <v>2008</v>
      </c>
      <c r="L106" s="1"/>
    </row>
    <row r="107" spans="1:12" ht="19.5" customHeight="1">
      <c r="A107" s="637"/>
      <c r="B107" s="620"/>
      <c r="C107" s="303" t="s">
        <v>6</v>
      </c>
      <c r="D107" s="274">
        <v>753</v>
      </c>
      <c r="E107" s="259">
        <f t="shared" si="23"/>
        <v>7778</v>
      </c>
      <c r="F107" s="275">
        <f t="shared" si="24"/>
        <v>7000</v>
      </c>
      <c r="G107" s="259">
        <f t="shared" si="25"/>
        <v>778</v>
      </c>
      <c r="H107" s="275">
        <f t="shared" si="28"/>
        <v>6222</v>
      </c>
      <c r="I107" s="259">
        <f t="shared" si="29"/>
        <v>1556</v>
      </c>
      <c r="J107" s="275">
        <f t="shared" si="26"/>
        <v>5444</v>
      </c>
      <c r="K107" s="259">
        <f t="shared" si="27"/>
        <v>2334</v>
      </c>
      <c r="L107" s="1"/>
    </row>
    <row r="108" spans="1:12" ht="19.5" customHeight="1">
      <c r="A108" s="637"/>
      <c r="B108" s="620"/>
      <c r="C108" s="304" t="s">
        <v>7</v>
      </c>
      <c r="D108" s="276">
        <v>857</v>
      </c>
      <c r="E108" s="255">
        <f t="shared" si="23"/>
        <v>8852</v>
      </c>
      <c r="F108" s="254">
        <f t="shared" si="24"/>
        <v>7966</v>
      </c>
      <c r="G108" s="255">
        <f t="shared" si="25"/>
        <v>886</v>
      </c>
      <c r="H108" s="254">
        <f t="shared" si="28"/>
        <v>7081</v>
      </c>
      <c r="I108" s="255">
        <f t="shared" si="29"/>
        <v>1771</v>
      </c>
      <c r="J108" s="254">
        <f t="shared" si="26"/>
        <v>6196</v>
      </c>
      <c r="K108" s="255">
        <f t="shared" si="27"/>
        <v>2656</v>
      </c>
      <c r="L108" s="1"/>
    </row>
    <row r="109" spans="1:12" ht="19.5" customHeight="1">
      <c r="A109" s="637"/>
      <c r="B109" s="619" t="s">
        <v>318</v>
      </c>
      <c r="C109" s="302" t="s">
        <v>3</v>
      </c>
      <c r="D109" s="266">
        <v>540</v>
      </c>
      <c r="E109" s="257">
        <f aca="true" t="shared" si="30" ref="E109:E118">ROUNDDOWN(D109*$G$2,0)</f>
        <v>5578</v>
      </c>
      <c r="F109" s="256">
        <f aca="true" t="shared" si="31" ref="F109:F118">ROUNDDOWN(E109*0.9,0)</f>
        <v>5020</v>
      </c>
      <c r="G109" s="257">
        <f aca="true" t="shared" si="32" ref="G109:G118">E109-F109</f>
        <v>558</v>
      </c>
      <c r="H109" s="256">
        <f aca="true" t="shared" si="33" ref="H109:H118">ROUNDDOWN(E109*0.8,0)</f>
        <v>4462</v>
      </c>
      <c r="I109" s="257">
        <f aca="true" t="shared" si="34" ref="I109:I118">E109-H109</f>
        <v>1116</v>
      </c>
      <c r="J109" s="256">
        <f t="shared" si="26"/>
        <v>3904</v>
      </c>
      <c r="K109" s="257">
        <f t="shared" si="27"/>
        <v>1674</v>
      </c>
      <c r="L109" s="1"/>
    </row>
    <row r="110" spans="1:12" ht="19.5" customHeight="1">
      <c r="A110" s="637"/>
      <c r="B110" s="620"/>
      <c r="C110" s="303" t="s">
        <v>4</v>
      </c>
      <c r="D110" s="274">
        <v>646</v>
      </c>
      <c r="E110" s="259">
        <f t="shared" si="30"/>
        <v>6673</v>
      </c>
      <c r="F110" s="275">
        <f t="shared" si="31"/>
        <v>6005</v>
      </c>
      <c r="G110" s="259">
        <f t="shared" si="32"/>
        <v>668</v>
      </c>
      <c r="H110" s="275">
        <f t="shared" si="33"/>
        <v>5338</v>
      </c>
      <c r="I110" s="259">
        <f t="shared" si="34"/>
        <v>1335</v>
      </c>
      <c r="J110" s="275">
        <f t="shared" si="26"/>
        <v>4671</v>
      </c>
      <c r="K110" s="259">
        <f t="shared" si="27"/>
        <v>2002</v>
      </c>
      <c r="L110" s="1"/>
    </row>
    <row r="111" spans="1:12" ht="19.5" customHeight="1">
      <c r="A111" s="637"/>
      <c r="B111" s="620"/>
      <c r="C111" s="303" t="s">
        <v>5</v>
      </c>
      <c r="D111" s="274">
        <v>750</v>
      </c>
      <c r="E111" s="259">
        <f t="shared" si="30"/>
        <v>7747</v>
      </c>
      <c r="F111" s="275">
        <f t="shared" si="31"/>
        <v>6972</v>
      </c>
      <c r="G111" s="259">
        <f t="shared" si="32"/>
        <v>775</v>
      </c>
      <c r="H111" s="275">
        <f t="shared" si="33"/>
        <v>6197</v>
      </c>
      <c r="I111" s="259">
        <f t="shared" si="34"/>
        <v>1550</v>
      </c>
      <c r="J111" s="275">
        <f t="shared" si="26"/>
        <v>5422</v>
      </c>
      <c r="K111" s="259">
        <f t="shared" si="27"/>
        <v>2325</v>
      </c>
      <c r="L111" s="1"/>
    </row>
    <row r="112" spans="1:12" ht="19.5" customHeight="1">
      <c r="A112" s="637"/>
      <c r="B112" s="620"/>
      <c r="C112" s="303" t="s">
        <v>6</v>
      </c>
      <c r="D112" s="274">
        <v>874</v>
      </c>
      <c r="E112" s="259">
        <f t="shared" si="30"/>
        <v>9028</v>
      </c>
      <c r="F112" s="275">
        <f t="shared" si="31"/>
        <v>8125</v>
      </c>
      <c r="G112" s="259">
        <f t="shared" si="32"/>
        <v>903</v>
      </c>
      <c r="H112" s="275">
        <f t="shared" si="33"/>
        <v>7222</v>
      </c>
      <c r="I112" s="259">
        <f t="shared" si="34"/>
        <v>1806</v>
      </c>
      <c r="J112" s="275">
        <f t="shared" si="26"/>
        <v>6319</v>
      </c>
      <c r="K112" s="259">
        <f t="shared" si="27"/>
        <v>2709</v>
      </c>
      <c r="L112" s="1"/>
    </row>
    <row r="113" spans="1:12" ht="19.5" customHeight="1">
      <c r="A113" s="637"/>
      <c r="B113" s="620"/>
      <c r="C113" s="304" t="s">
        <v>7</v>
      </c>
      <c r="D113" s="276">
        <v>996</v>
      </c>
      <c r="E113" s="255">
        <f t="shared" si="30"/>
        <v>10288</v>
      </c>
      <c r="F113" s="254">
        <f t="shared" si="31"/>
        <v>9259</v>
      </c>
      <c r="G113" s="255">
        <f t="shared" si="32"/>
        <v>1029</v>
      </c>
      <c r="H113" s="254">
        <f t="shared" si="33"/>
        <v>8230</v>
      </c>
      <c r="I113" s="255">
        <f t="shared" si="34"/>
        <v>2058</v>
      </c>
      <c r="J113" s="254">
        <f t="shared" si="26"/>
        <v>7201</v>
      </c>
      <c r="K113" s="255">
        <f t="shared" si="27"/>
        <v>3087</v>
      </c>
      <c r="L113" s="1"/>
    </row>
    <row r="114" spans="1:12" ht="19.5" customHeight="1">
      <c r="A114" s="637"/>
      <c r="B114" s="619" t="s">
        <v>319</v>
      </c>
      <c r="C114" s="302" t="s">
        <v>3</v>
      </c>
      <c r="D114" s="266">
        <v>629</v>
      </c>
      <c r="E114" s="257">
        <f t="shared" si="30"/>
        <v>6497</v>
      </c>
      <c r="F114" s="256">
        <f t="shared" si="31"/>
        <v>5847</v>
      </c>
      <c r="G114" s="257">
        <f t="shared" si="32"/>
        <v>650</v>
      </c>
      <c r="H114" s="256">
        <f t="shared" si="33"/>
        <v>5197</v>
      </c>
      <c r="I114" s="257">
        <f t="shared" si="34"/>
        <v>1300</v>
      </c>
      <c r="J114" s="256">
        <f t="shared" si="26"/>
        <v>4547</v>
      </c>
      <c r="K114" s="257">
        <f t="shared" si="27"/>
        <v>1950</v>
      </c>
      <c r="L114" s="1"/>
    </row>
    <row r="115" spans="1:12" ht="19.5" customHeight="1">
      <c r="A115" s="637"/>
      <c r="B115" s="620"/>
      <c r="C115" s="303" t="s">
        <v>4</v>
      </c>
      <c r="D115" s="274">
        <v>754</v>
      </c>
      <c r="E115" s="259">
        <f t="shared" si="30"/>
        <v>7788</v>
      </c>
      <c r="F115" s="275">
        <f t="shared" si="31"/>
        <v>7009</v>
      </c>
      <c r="G115" s="259">
        <f t="shared" si="32"/>
        <v>779</v>
      </c>
      <c r="H115" s="275">
        <f t="shared" si="33"/>
        <v>6230</v>
      </c>
      <c r="I115" s="259">
        <f t="shared" si="34"/>
        <v>1558</v>
      </c>
      <c r="J115" s="275">
        <f t="shared" si="26"/>
        <v>5451</v>
      </c>
      <c r="K115" s="259">
        <f t="shared" si="27"/>
        <v>2337</v>
      </c>
      <c r="L115" s="1"/>
    </row>
    <row r="116" spans="1:12" ht="19.5" customHeight="1">
      <c r="A116" s="637"/>
      <c r="B116" s="620"/>
      <c r="C116" s="303" t="s">
        <v>5</v>
      </c>
      <c r="D116" s="274">
        <v>874</v>
      </c>
      <c r="E116" s="259">
        <f t="shared" si="30"/>
        <v>9028</v>
      </c>
      <c r="F116" s="275">
        <f t="shared" si="31"/>
        <v>8125</v>
      </c>
      <c r="G116" s="259">
        <f t="shared" si="32"/>
        <v>903</v>
      </c>
      <c r="H116" s="275">
        <f t="shared" si="33"/>
        <v>7222</v>
      </c>
      <c r="I116" s="259">
        <f t="shared" si="34"/>
        <v>1806</v>
      </c>
      <c r="J116" s="275">
        <f t="shared" si="26"/>
        <v>6319</v>
      </c>
      <c r="K116" s="259">
        <f t="shared" si="27"/>
        <v>2709</v>
      </c>
      <c r="L116" s="1"/>
    </row>
    <row r="117" spans="1:12" ht="19.5" customHeight="1">
      <c r="A117" s="637"/>
      <c r="B117" s="620"/>
      <c r="C117" s="303" t="s">
        <v>6</v>
      </c>
      <c r="D117" s="274">
        <v>1019</v>
      </c>
      <c r="E117" s="259">
        <f t="shared" si="30"/>
        <v>10526</v>
      </c>
      <c r="F117" s="275">
        <f t="shared" si="31"/>
        <v>9473</v>
      </c>
      <c r="G117" s="259">
        <f t="shared" si="32"/>
        <v>1053</v>
      </c>
      <c r="H117" s="275">
        <f t="shared" si="33"/>
        <v>8420</v>
      </c>
      <c r="I117" s="259">
        <f t="shared" si="34"/>
        <v>2106</v>
      </c>
      <c r="J117" s="275">
        <f t="shared" si="26"/>
        <v>7368</v>
      </c>
      <c r="K117" s="259">
        <f t="shared" si="27"/>
        <v>3158</v>
      </c>
      <c r="L117" s="1"/>
    </row>
    <row r="118" spans="1:12" ht="19.5" customHeight="1">
      <c r="A118" s="637"/>
      <c r="B118" s="620"/>
      <c r="C118" s="304" t="s">
        <v>7</v>
      </c>
      <c r="D118" s="276">
        <v>1161</v>
      </c>
      <c r="E118" s="255">
        <f t="shared" si="30"/>
        <v>11993</v>
      </c>
      <c r="F118" s="254">
        <f t="shared" si="31"/>
        <v>10793</v>
      </c>
      <c r="G118" s="255">
        <f t="shared" si="32"/>
        <v>1200</v>
      </c>
      <c r="H118" s="254">
        <f t="shared" si="33"/>
        <v>9594</v>
      </c>
      <c r="I118" s="255">
        <f t="shared" si="34"/>
        <v>2399</v>
      </c>
      <c r="J118" s="254">
        <f t="shared" si="26"/>
        <v>8395</v>
      </c>
      <c r="K118" s="255">
        <f t="shared" si="27"/>
        <v>3598</v>
      </c>
      <c r="L118" s="1"/>
    </row>
    <row r="119" spans="1:12" ht="19.5" customHeight="1">
      <c r="A119" s="637"/>
      <c r="B119" s="619" t="s">
        <v>320</v>
      </c>
      <c r="C119" s="302" t="s">
        <v>3</v>
      </c>
      <c r="D119" s="266">
        <v>667</v>
      </c>
      <c r="E119" s="257">
        <f t="shared" si="23"/>
        <v>6890</v>
      </c>
      <c r="F119" s="256">
        <f t="shared" si="24"/>
        <v>6201</v>
      </c>
      <c r="G119" s="257">
        <f t="shared" si="25"/>
        <v>689</v>
      </c>
      <c r="H119" s="256">
        <f t="shared" si="28"/>
        <v>5512</v>
      </c>
      <c r="I119" s="257">
        <f t="shared" si="29"/>
        <v>1378</v>
      </c>
      <c r="J119" s="256">
        <f t="shared" si="26"/>
        <v>4823</v>
      </c>
      <c r="K119" s="257">
        <f t="shared" si="27"/>
        <v>2067</v>
      </c>
      <c r="L119" s="1"/>
    </row>
    <row r="120" spans="1:12" ht="19.5" customHeight="1">
      <c r="A120" s="637"/>
      <c r="B120" s="620"/>
      <c r="C120" s="303" t="s">
        <v>4</v>
      </c>
      <c r="D120" s="274">
        <v>797</v>
      </c>
      <c r="E120" s="259">
        <f t="shared" si="23"/>
        <v>8233</v>
      </c>
      <c r="F120" s="275">
        <f t="shared" si="24"/>
        <v>7409</v>
      </c>
      <c r="G120" s="259">
        <f t="shared" si="25"/>
        <v>824</v>
      </c>
      <c r="H120" s="275">
        <f t="shared" si="28"/>
        <v>6586</v>
      </c>
      <c r="I120" s="259">
        <f t="shared" si="29"/>
        <v>1647</v>
      </c>
      <c r="J120" s="275">
        <f t="shared" si="26"/>
        <v>5763</v>
      </c>
      <c r="K120" s="259">
        <f t="shared" si="27"/>
        <v>2470</v>
      </c>
      <c r="L120" s="1"/>
    </row>
    <row r="121" spans="1:12" ht="19.5" customHeight="1">
      <c r="A121" s="637"/>
      <c r="B121" s="620"/>
      <c r="C121" s="303" t="s">
        <v>5</v>
      </c>
      <c r="D121" s="274">
        <v>927</v>
      </c>
      <c r="E121" s="259">
        <f t="shared" si="23"/>
        <v>9575</v>
      </c>
      <c r="F121" s="275">
        <f t="shared" si="24"/>
        <v>8617</v>
      </c>
      <c r="G121" s="259">
        <f t="shared" si="25"/>
        <v>958</v>
      </c>
      <c r="H121" s="275">
        <f t="shared" si="28"/>
        <v>7660</v>
      </c>
      <c r="I121" s="259">
        <f t="shared" si="29"/>
        <v>1915</v>
      </c>
      <c r="J121" s="275">
        <f t="shared" si="26"/>
        <v>6702</v>
      </c>
      <c r="K121" s="259">
        <f t="shared" si="27"/>
        <v>2873</v>
      </c>
      <c r="L121" s="1"/>
    </row>
    <row r="122" spans="1:12" ht="19.5" customHeight="1">
      <c r="A122" s="637"/>
      <c r="B122" s="620"/>
      <c r="C122" s="303" t="s">
        <v>6</v>
      </c>
      <c r="D122" s="274">
        <v>1080</v>
      </c>
      <c r="E122" s="259">
        <f t="shared" si="23"/>
        <v>11156</v>
      </c>
      <c r="F122" s="275">
        <f t="shared" si="24"/>
        <v>10040</v>
      </c>
      <c r="G122" s="259">
        <f t="shared" si="25"/>
        <v>1116</v>
      </c>
      <c r="H122" s="275">
        <f t="shared" si="28"/>
        <v>8924</v>
      </c>
      <c r="I122" s="259">
        <f t="shared" si="29"/>
        <v>2232</v>
      </c>
      <c r="J122" s="275">
        <f t="shared" si="26"/>
        <v>7809</v>
      </c>
      <c r="K122" s="259">
        <f t="shared" si="27"/>
        <v>3347</v>
      </c>
      <c r="L122" s="1"/>
    </row>
    <row r="123" spans="1:12" ht="19.5" customHeight="1">
      <c r="A123" s="637"/>
      <c r="B123" s="620"/>
      <c r="C123" s="304" t="s">
        <v>7</v>
      </c>
      <c r="D123" s="276">
        <v>1231</v>
      </c>
      <c r="E123" s="255">
        <f t="shared" si="23"/>
        <v>12716</v>
      </c>
      <c r="F123" s="254">
        <f t="shared" si="24"/>
        <v>11444</v>
      </c>
      <c r="G123" s="255">
        <f t="shared" si="25"/>
        <v>1272</v>
      </c>
      <c r="H123" s="254">
        <f t="shared" si="28"/>
        <v>10172</v>
      </c>
      <c r="I123" s="255">
        <f t="shared" si="29"/>
        <v>2544</v>
      </c>
      <c r="J123" s="254">
        <f t="shared" si="26"/>
        <v>8901</v>
      </c>
      <c r="K123" s="255">
        <f t="shared" si="27"/>
        <v>3815</v>
      </c>
      <c r="L123" s="1"/>
    </row>
    <row r="124" spans="1:12" ht="23.25" customHeight="1">
      <c r="A124" s="1"/>
      <c r="B124" s="1"/>
      <c r="C124" s="1"/>
      <c r="D124" s="3"/>
      <c r="E124" s="1"/>
      <c r="F124" s="1"/>
      <c r="G124" s="1"/>
      <c r="H124" s="166"/>
      <c r="I124" s="187"/>
      <c r="J124" s="1"/>
      <c r="K124" s="1"/>
      <c r="L124" s="1"/>
    </row>
    <row r="125" spans="1:12" ht="15.75" customHeight="1">
      <c r="A125" s="1"/>
      <c r="B125" s="1"/>
      <c r="C125" s="1"/>
      <c r="D125" s="3"/>
      <c r="E125" s="1"/>
      <c r="F125" s="1"/>
      <c r="G125" s="1"/>
      <c r="H125" s="167"/>
      <c r="I125" s="168"/>
      <c r="J125" s="1"/>
      <c r="K125" s="1"/>
      <c r="L125" s="1"/>
    </row>
    <row r="126" spans="1:12" ht="15.75" customHeight="1">
      <c r="A126" s="1"/>
      <c r="B126" s="1"/>
      <c r="C126" s="1"/>
      <c r="D126" s="3"/>
      <c r="E126" s="1"/>
      <c r="F126" s="1"/>
      <c r="G126" s="1"/>
      <c r="H126" s="167"/>
      <c r="I126" s="168"/>
      <c r="J126" s="1"/>
      <c r="K126" s="1"/>
      <c r="L126" s="1"/>
    </row>
    <row r="127" spans="1:12" ht="23.25" customHeight="1">
      <c r="A127" s="386" t="s">
        <v>248</v>
      </c>
      <c r="B127" s="386"/>
      <c r="C127" s="386"/>
      <c r="D127" s="386"/>
      <c r="E127" s="386"/>
      <c r="F127" s="386"/>
      <c r="G127" s="386"/>
      <c r="H127" s="167"/>
      <c r="I127" s="168"/>
      <c r="J127" s="1"/>
      <c r="K127" s="1"/>
      <c r="L127" s="1"/>
    </row>
    <row r="128" spans="1:12" ht="36" customHeight="1">
      <c r="A128" s="643" t="s">
        <v>249</v>
      </c>
      <c r="B128" s="643"/>
      <c r="C128" s="643"/>
      <c r="D128" s="177" t="s">
        <v>125</v>
      </c>
      <c r="E128" s="176" t="s">
        <v>268</v>
      </c>
      <c r="F128" s="176" t="s">
        <v>269</v>
      </c>
      <c r="G128" s="177" t="s">
        <v>126</v>
      </c>
      <c r="H128" s="178" t="s">
        <v>270</v>
      </c>
      <c r="I128" s="179" t="s">
        <v>271</v>
      </c>
      <c r="J128" s="178" t="s">
        <v>393</v>
      </c>
      <c r="K128" s="179" t="s">
        <v>399</v>
      </c>
      <c r="L128" s="1"/>
    </row>
    <row r="129" spans="1:12" ht="45" customHeight="1">
      <c r="A129" s="612" t="s">
        <v>40</v>
      </c>
      <c r="B129" s="612"/>
      <c r="C129" s="612"/>
      <c r="D129" s="230" t="s">
        <v>2</v>
      </c>
      <c r="E129" s="231" t="s">
        <v>281</v>
      </c>
      <c r="F129" s="232" t="s">
        <v>272</v>
      </c>
      <c r="G129" s="233" t="s">
        <v>265</v>
      </c>
      <c r="H129" s="234" t="s">
        <v>266</v>
      </c>
      <c r="I129" s="235" t="s">
        <v>267</v>
      </c>
      <c r="J129" s="234" t="s">
        <v>392</v>
      </c>
      <c r="K129" s="235" t="s">
        <v>395</v>
      </c>
      <c r="L129" s="1"/>
    </row>
    <row r="130" spans="1:12" ht="29.25" customHeight="1">
      <c r="A130" s="364" t="s">
        <v>197</v>
      </c>
      <c r="B130" s="364"/>
      <c r="C130" s="364"/>
      <c r="D130" s="44">
        <v>50</v>
      </c>
      <c r="E130" s="45">
        <f aca="true" t="shared" si="35" ref="E130:E147">ROUNDDOWN(D130*$G$2,0)</f>
        <v>516</v>
      </c>
      <c r="F130" s="44">
        <f aca="true" t="shared" si="36" ref="F130:F147">ROUNDDOWN(E130*0.9,0)</f>
        <v>464</v>
      </c>
      <c r="G130" s="45">
        <f aca="true" t="shared" si="37" ref="G130:G147">E130-F130</f>
        <v>52</v>
      </c>
      <c r="H130" s="37">
        <f t="shared" si="28"/>
        <v>412</v>
      </c>
      <c r="I130" s="38">
        <f t="shared" si="29"/>
        <v>104</v>
      </c>
      <c r="J130" s="40">
        <f>ROUNDDOWN(E130*0.7,0)</f>
        <v>361</v>
      </c>
      <c r="K130" s="41">
        <f>E130-J130</f>
        <v>155</v>
      </c>
      <c r="L130" s="1"/>
    </row>
    <row r="131" spans="1:12" ht="29.25" customHeight="1">
      <c r="A131" s="364" t="s">
        <v>199</v>
      </c>
      <c r="B131" s="364"/>
      <c r="C131" s="364"/>
      <c r="D131" s="44">
        <v>110</v>
      </c>
      <c r="E131" s="45">
        <f t="shared" si="35"/>
        <v>1136</v>
      </c>
      <c r="F131" s="44">
        <f t="shared" si="36"/>
        <v>1022</v>
      </c>
      <c r="G131" s="45">
        <f t="shared" si="37"/>
        <v>114</v>
      </c>
      <c r="H131" s="37">
        <f t="shared" si="28"/>
        <v>908</v>
      </c>
      <c r="I131" s="38">
        <f t="shared" si="29"/>
        <v>228</v>
      </c>
      <c r="J131" s="37">
        <f aca="true" t="shared" si="38" ref="J131:J147">ROUNDDOWN(E131*0.7,0)</f>
        <v>795</v>
      </c>
      <c r="K131" s="38">
        <f aca="true" t="shared" si="39" ref="K131:K147">E131-J131</f>
        <v>341</v>
      </c>
      <c r="L131" s="1"/>
    </row>
    <row r="132" spans="1:12" ht="29.25" customHeight="1">
      <c r="A132" s="463" t="s">
        <v>200</v>
      </c>
      <c r="B132" s="463"/>
      <c r="C132" s="463"/>
      <c r="D132" s="46">
        <v>240</v>
      </c>
      <c r="E132" s="47">
        <f t="shared" si="35"/>
        <v>2479</v>
      </c>
      <c r="F132" s="46">
        <f t="shared" si="36"/>
        <v>2231</v>
      </c>
      <c r="G132" s="47">
        <f t="shared" si="37"/>
        <v>248</v>
      </c>
      <c r="H132" s="174">
        <f t="shared" si="28"/>
        <v>1983</v>
      </c>
      <c r="I132" s="188">
        <f t="shared" si="29"/>
        <v>496</v>
      </c>
      <c r="J132" s="61">
        <f t="shared" si="38"/>
        <v>1735</v>
      </c>
      <c r="K132" s="79">
        <f t="shared" si="39"/>
        <v>744</v>
      </c>
      <c r="L132" s="1"/>
    </row>
    <row r="133" spans="1:12" ht="29.25" customHeight="1">
      <c r="A133" s="468" t="s">
        <v>201</v>
      </c>
      <c r="B133" s="468"/>
      <c r="C133" s="468"/>
      <c r="D133" s="48">
        <v>1920</v>
      </c>
      <c r="E133" s="49">
        <f t="shared" si="35"/>
        <v>19833</v>
      </c>
      <c r="F133" s="48">
        <f t="shared" si="36"/>
        <v>17849</v>
      </c>
      <c r="G133" s="49">
        <f t="shared" si="37"/>
        <v>1984</v>
      </c>
      <c r="H133" s="40">
        <f t="shared" si="28"/>
        <v>15866</v>
      </c>
      <c r="I133" s="41">
        <f t="shared" si="29"/>
        <v>3967</v>
      </c>
      <c r="J133" s="40">
        <f t="shared" si="38"/>
        <v>13883</v>
      </c>
      <c r="K133" s="41">
        <f t="shared" si="39"/>
        <v>5950</v>
      </c>
      <c r="L133" s="1"/>
    </row>
    <row r="134" spans="1:12" ht="29.25" customHeight="1">
      <c r="A134" s="646" t="s">
        <v>380</v>
      </c>
      <c r="B134" s="647"/>
      <c r="C134" s="647"/>
      <c r="D134" s="256">
        <v>12</v>
      </c>
      <c r="E134" s="257">
        <f>ROUNDDOWN(D134*$G$2,0)</f>
        <v>123</v>
      </c>
      <c r="F134" s="256">
        <f>ROUNDDOWN(E134*0.9,0)</f>
        <v>110</v>
      </c>
      <c r="G134" s="257">
        <f>E134-F134</f>
        <v>13</v>
      </c>
      <c r="H134" s="256">
        <f>ROUNDDOWN(E134*0.8,0)</f>
        <v>98</v>
      </c>
      <c r="I134" s="257">
        <f>E134-H134</f>
        <v>25</v>
      </c>
      <c r="J134" s="256">
        <f t="shared" si="38"/>
        <v>86</v>
      </c>
      <c r="K134" s="257">
        <f t="shared" si="39"/>
        <v>37</v>
      </c>
      <c r="L134" s="1"/>
    </row>
    <row r="135" spans="1:12" ht="29.25" customHeight="1">
      <c r="A135" s="648" t="s">
        <v>381</v>
      </c>
      <c r="B135" s="649"/>
      <c r="C135" s="649"/>
      <c r="D135" s="275">
        <v>16</v>
      </c>
      <c r="E135" s="259">
        <f>ROUNDDOWN(D135*$G$2,0)</f>
        <v>165</v>
      </c>
      <c r="F135" s="275">
        <f>ROUNDDOWN(E135*0.9,0)</f>
        <v>148</v>
      </c>
      <c r="G135" s="259">
        <f>E135-F135</f>
        <v>17</v>
      </c>
      <c r="H135" s="275">
        <f>ROUNDDOWN(E135*0.8,0)</f>
        <v>132</v>
      </c>
      <c r="I135" s="259">
        <f>E135-H135</f>
        <v>33</v>
      </c>
      <c r="J135" s="275">
        <f t="shared" si="38"/>
        <v>115</v>
      </c>
      <c r="K135" s="259">
        <f t="shared" si="39"/>
        <v>50</v>
      </c>
      <c r="L135" s="1"/>
    </row>
    <row r="136" spans="1:12" ht="29.25" customHeight="1">
      <c r="A136" s="648" t="s">
        <v>384</v>
      </c>
      <c r="B136" s="649"/>
      <c r="C136" s="649"/>
      <c r="D136" s="275">
        <v>20</v>
      </c>
      <c r="E136" s="259">
        <f>ROUNDDOWN(D136*$G$2,0)</f>
        <v>206</v>
      </c>
      <c r="F136" s="275">
        <f>ROUNDDOWN(E136*0.9,0)</f>
        <v>185</v>
      </c>
      <c r="G136" s="259">
        <f>E136-F136</f>
        <v>21</v>
      </c>
      <c r="H136" s="275">
        <f>ROUNDDOWN(E136*0.8,0)</f>
        <v>164</v>
      </c>
      <c r="I136" s="259">
        <f>E136-H136</f>
        <v>42</v>
      </c>
      <c r="J136" s="275">
        <f t="shared" si="38"/>
        <v>144</v>
      </c>
      <c r="K136" s="259">
        <f t="shared" si="39"/>
        <v>62</v>
      </c>
      <c r="L136" s="1"/>
    </row>
    <row r="137" spans="1:12" ht="29.25" customHeight="1">
      <c r="A137" s="648" t="s">
        <v>382</v>
      </c>
      <c r="B137" s="649"/>
      <c r="C137" s="649"/>
      <c r="D137" s="275">
        <v>24</v>
      </c>
      <c r="E137" s="259">
        <f>ROUNDDOWN(D137*$G$2,0)</f>
        <v>247</v>
      </c>
      <c r="F137" s="275">
        <f>ROUNDDOWN(E137*0.9,0)</f>
        <v>222</v>
      </c>
      <c r="G137" s="259">
        <f>E137-F137</f>
        <v>25</v>
      </c>
      <c r="H137" s="275">
        <f>ROUNDDOWN(E137*0.8,0)</f>
        <v>197</v>
      </c>
      <c r="I137" s="259">
        <f>E137-H137</f>
        <v>50</v>
      </c>
      <c r="J137" s="275">
        <f t="shared" si="38"/>
        <v>172</v>
      </c>
      <c r="K137" s="259">
        <f t="shared" si="39"/>
        <v>75</v>
      </c>
      <c r="L137" s="1"/>
    </row>
    <row r="138" spans="1:12" ht="29.25" customHeight="1">
      <c r="A138" s="650" t="s">
        <v>383</v>
      </c>
      <c r="B138" s="651"/>
      <c r="C138" s="651"/>
      <c r="D138" s="254">
        <v>28</v>
      </c>
      <c r="E138" s="255">
        <f>ROUNDDOWN(D138*$G$2,0)</f>
        <v>289</v>
      </c>
      <c r="F138" s="254">
        <f>ROUNDDOWN(E138*0.9,0)</f>
        <v>260</v>
      </c>
      <c r="G138" s="255">
        <f>E138-F138</f>
        <v>29</v>
      </c>
      <c r="H138" s="254">
        <f>ROUNDDOWN(E138*0.8,0)</f>
        <v>231</v>
      </c>
      <c r="I138" s="255">
        <f>E138-H138</f>
        <v>58</v>
      </c>
      <c r="J138" s="254">
        <f t="shared" si="38"/>
        <v>202</v>
      </c>
      <c r="K138" s="255">
        <f t="shared" si="39"/>
        <v>87</v>
      </c>
      <c r="L138" s="1"/>
    </row>
    <row r="139" spans="1:12" ht="29.25" customHeight="1">
      <c r="A139" s="364" t="s">
        <v>203</v>
      </c>
      <c r="B139" s="364"/>
      <c r="C139" s="364"/>
      <c r="D139" s="44">
        <v>60</v>
      </c>
      <c r="E139" s="45">
        <f t="shared" si="35"/>
        <v>619</v>
      </c>
      <c r="F139" s="44">
        <f t="shared" si="36"/>
        <v>557</v>
      </c>
      <c r="G139" s="45">
        <f t="shared" si="37"/>
        <v>62</v>
      </c>
      <c r="H139" s="37">
        <f t="shared" si="28"/>
        <v>495</v>
      </c>
      <c r="I139" s="38">
        <f t="shared" si="29"/>
        <v>124</v>
      </c>
      <c r="J139" s="44">
        <f t="shared" si="38"/>
        <v>433</v>
      </c>
      <c r="K139" s="45">
        <f t="shared" si="39"/>
        <v>186</v>
      </c>
      <c r="L139" s="1"/>
    </row>
    <row r="140" spans="1:12" ht="29.25" customHeight="1">
      <c r="A140" s="638" t="s">
        <v>204</v>
      </c>
      <c r="B140" s="364"/>
      <c r="C140" s="364"/>
      <c r="D140" s="44">
        <v>150</v>
      </c>
      <c r="E140" s="45">
        <f t="shared" si="35"/>
        <v>1549</v>
      </c>
      <c r="F140" s="44">
        <f t="shared" si="36"/>
        <v>1394</v>
      </c>
      <c r="G140" s="45">
        <f t="shared" si="37"/>
        <v>155</v>
      </c>
      <c r="H140" s="37">
        <f t="shared" si="28"/>
        <v>1239</v>
      </c>
      <c r="I140" s="38">
        <f t="shared" si="29"/>
        <v>310</v>
      </c>
      <c r="J140" s="44">
        <f t="shared" si="38"/>
        <v>1084</v>
      </c>
      <c r="K140" s="45">
        <f t="shared" si="39"/>
        <v>465</v>
      </c>
      <c r="L140" s="1"/>
    </row>
    <row r="141" spans="1:12" ht="29.25" customHeight="1">
      <c r="A141" s="639" t="s">
        <v>379</v>
      </c>
      <c r="B141" s="378"/>
      <c r="C141" s="378"/>
      <c r="D141" s="262">
        <v>5</v>
      </c>
      <c r="E141" s="263">
        <f>ROUNDDOWN(D141*$G$2,0)</f>
        <v>51</v>
      </c>
      <c r="F141" s="262">
        <f>ROUNDDOWN(E141*0.9,0)</f>
        <v>45</v>
      </c>
      <c r="G141" s="263">
        <f>E141-F141</f>
        <v>6</v>
      </c>
      <c r="H141" s="256">
        <f>ROUNDDOWN(E141*0.8,0)</f>
        <v>40</v>
      </c>
      <c r="I141" s="257">
        <f>E141-H141</f>
        <v>11</v>
      </c>
      <c r="J141" s="262">
        <f t="shared" si="38"/>
        <v>35</v>
      </c>
      <c r="K141" s="263">
        <f t="shared" si="39"/>
        <v>16</v>
      </c>
      <c r="L141" s="1"/>
    </row>
    <row r="142" spans="1:12" ht="29.25" customHeight="1">
      <c r="A142" s="364" t="s">
        <v>205</v>
      </c>
      <c r="B142" s="364"/>
      <c r="C142" s="364"/>
      <c r="D142" s="44">
        <v>150</v>
      </c>
      <c r="E142" s="45">
        <f t="shared" si="35"/>
        <v>1549</v>
      </c>
      <c r="F142" s="44">
        <f t="shared" si="36"/>
        <v>1394</v>
      </c>
      <c r="G142" s="45">
        <f t="shared" si="37"/>
        <v>155</v>
      </c>
      <c r="H142" s="37">
        <f t="shared" si="28"/>
        <v>1239</v>
      </c>
      <c r="I142" s="38">
        <f t="shared" si="29"/>
        <v>310</v>
      </c>
      <c r="J142" s="44">
        <f t="shared" si="38"/>
        <v>1084</v>
      </c>
      <c r="K142" s="45">
        <f t="shared" si="39"/>
        <v>465</v>
      </c>
      <c r="L142" s="1"/>
    </row>
    <row r="143" spans="1:12" ht="29.25" customHeight="1">
      <c r="A143" s="364" t="s">
        <v>206</v>
      </c>
      <c r="B143" s="364"/>
      <c r="C143" s="364"/>
      <c r="D143" s="44">
        <v>100</v>
      </c>
      <c r="E143" s="45">
        <f t="shared" si="35"/>
        <v>1033</v>
      </c>
      <c r="F143" s="44">
        <f t="shared" si="36"/>
        <v>929</v>
      </c>
      <c r="G143" s="45">
        <f t="shared" si="37"/>
        <v>104</v>
      </c>
      <c r="H143" s="37">
        <f t="shared" si="28"/>
        <v>826</v>
      </c>
      <c r="I143" s="38">
        <f t="shared" si="29"/>
        <v>207</v>
      </c>
      <c r="J143" s="44">
        <f t="shared" si="38"/>
        <v>723</v>
      </c>
      <c r="K143" s="45">
        <f t="shared" si="39"/>
        <v>310</v>
      </c>
      <c r="L143" s="1"/>
    </row>
    <row r="144" spans="1:12" ht="29.25" customHeight="1">
      <c r="A144" s="364" t="s">
        <v>207</v>
      </c>
      <c r="B144" s="364"/>
      <c r="C144" s="364"/>
      <c r="D144" s="44">
        <v>20</v>
      </c>
      <c r="E144" s="45">
        <f t="shared" si="35"/>
        <v>206</v>
      </c>
      <c r="F144" s="44">
        <f t="shared" si="36"/>
        <v>185</v>
      </c>
      <c r="G144" s="45">
        <f t="shared" si="37"/>
        <v>21</v>
      </c>
      <c r="H144" s="37">
        <f t="shared" si="28"/>
        <v>164</v>
      </c>
      <c r="I144" s="38">
        <f t="shared" si="29"/>
        <v>42</v>
      </c>
      <c r="J144" s="44">
        <f t="shared" si="38"/>
        <v>144</v>
      </c>
      <c r="K144" s="45">
        <f t="shared" si="39"/>
        <v>62</v>
      </c>
      <c r="L144" s="1"/>
    </row>
    <row r="145" spans="1:12" ht="29.25" customHeight="1">
      <c r="A145" s="364" t="s">
        <v>208</v>
      </c>
      <c r="B145" s="364"/>
      <c r="C145" s="364"/>
      <c r="D145" s="44">
        <v>12</v>
      </c>
      <c r="E145" s="45">
        <f t="shared" si="35"/>
        <v>123</v>
      </c>
      <c r="F145" s="44">
        <f t="shared" si="36"/>
        <v>110</v>
      </c>
      <c r="G145" s="45">
        <f t="shared" si="37"/>
        <v>13</v>
      </c>
      <c r="H145" s="37">
        <f t="shared" si="28"/>
        <v>98</v>
      </c>
      <c r="I145" s="38">
        <f t="shared" si="29"/>
        <v>25</v>
      </c>
      <c r="J145" s="44">
        <f t="shared" si="38"/>
        <v>86</v>
      </c>
      <c r="K145" s="45">
        <f t="shared" si="39"/>
        <v>37</v>
      </c>
      <c r="L145" s="1"/>
    </row>
    <row r="146" spans="1:12" ht="29.25" customHeight="1">
      <c r="A146" s="364" t="s">
        <v>142</v>
      </c>
      <c r="B146" s="364"/>
      <c r="C146" s="364"/>
      <c r="D146" s="44">
        <v>-94</v>
      </c>
      <c r="E146" s="45">
        <f t="shared" si="35"/>
        <v>-971</v>
      </c>
      <c r="F146" s="44">
        <f t="shared" si="36"/>
        <v>-873</v>
      </c>
      <c r="G146" s="45">
        <f t="shared" si="37"/>
        <v>-98</v>
      </c>
      <c r="H146" s="37">
        <f t="shared" si="28"/>
        <v>-776</v>
      </c>
      <c r="I146" s="38">
        <f t="shared" si="29"/>
        <v>-195</v>
      </c>
      <c r="J146" s="44">
        <f t="shared" si="38"/>
        <v>-679</v>
      </c>
      <c r="K146" s="45">
        <f t="shared" si="39"/>
        <v>-292</v>
      </c>
      <c r="L146" s="1"/>
    </row>
    <row r="147" spans="1:12" ht="29.25" customHeight="1">
      <c r="A147" s="364" t="s">
        <v>139</v>
      </c>
      <c r="B147" s="364"/>
      <c r="C147" s="364"/>
      <c r="D147" s="44">
        <v>-47</v>
      </c>
      <c r="E147" s="45">
        <f t="shared" si="35"/>
        <v>-485</v>
      </c>
      <c r="F147" s="44">
        <f t="shared" si="36"/>
        <v>-436</v>
      </c>
      <c r="G147" s="45">
        <f t="shared" si="37"/>
        <v>-49</v>
      </c>
      <c r="H147" s="37">
        <f t="shared" si="28"/>
        <v>-388</v>
      </c>
      <c r="I147" s="38">
        <f t="shared" si="29"/>
        <v>-97</v>
      </c>
      <c r="J147" s="44">
        <f t="shared" si="38"/>
        <v>-339</v>
      </c>
      <c r="K147" s="45">
        <f t="shared" si="39"/>
        <v>-146</v>
      </c>
      <c r="L147" s="1"/>
    </row>
    <row r="148" spans="1:12" ht="4.5" customHeight="1">
      <c r="A148" s="4"/>
      <c r="B148" s="4"/>
      <c r="C148" s="1"/>
      <c r="D148" s="1"/>
      <c r="E148" s="1"/>
      <c r="F148" s="1"/>
      <c r="G148" s="1"/>
      <c r="H148" s="155"/>
      <c r="I148" s="156"/>
      <c r="J148" s="1"/>
      <c r="K148" s="1"/>
      <c r="L148" s="1"/>
    </row>
    <row r="149" spans="1:12" ht="29.25" customHeight="1">
      <c r="A149" s="640" t="s">
        <v>198</v>
      </c>
      <c r="B149" s="641"/>
      <c r="C149" s="642"/>
      <c r="D149" s="262">
        <v>330</v>
      </c>
      <c r="E149" s="263">
        <f>ROUNDDOWN(D149*$G$2,0)</f>
        <v>3408</v>
      </c>
      <c r="F149" s="262">
        <f>ROUNDDOWN(E149*0.9,0)</f>
        <v>3067</v>
      </c>
      <c r="G149" s="263">
        <f>E149-F149</f>
        <v>341</v>
      </c>
      <c r="H149" s="256">
        <f t="shared" si="28"/>
        <v>2726</v>
      </c>
      <c r="I149" s="257">
        <f t="shared" si="29"/>
        <v>682</v>
      </c>
      <c r="J149" s="262">
        <f>ROUNDDOWN(E149*0.7,0)</f>
        <v>2385</v>
      </c>
      <c r="K149" s="263">
        <f>E149-J149</f>
        <v>1023</v>
      </c>
      <c r="L149" s="1"/>
    </row>
    <row r="150" spans="1:12" ht="7.5" customHeight="1">
      <c r="A150" s="618"/>
      <c r="B150" s="618"/>
      <c r="C150" s="618"/>
      <c r="D150" s="618"/>
      <c r="E150" s="618"/>
      <c r="F150" s="618"/>
      <c r="G150" s="618"/>
      <c r="H150" s="618"/>
      <c r="I150" s="618"/>
      <c r="J150" s="1"/>
      <c r="K150" s="1"/>
      <c r="L150" s="1"/>
    </row>
    <row r="151" spans="1:12" ht="29.25" customHeight="1">
      <c r="A151" s="645" t="s">
        <v>371</v>
      </c>
      <c r="B151" s="630"/>
      <c r="C151" s="630"/>
      <c r="D151" s="256">
        <v>850</v>
      </c>
      <c r="E151" s="257">
        <f>ROUNDDOWN(D151*$G$2,0)</f>
        <v>8780</v>
      </c>
      <c r="F151" s="256">
        <f>ROUNDDOWN(E151*0.9,0)</f>
        <v>7902</v>
      </c>
      <c r="G151" s="257">
        <f>E151-F151</f>
        <v>878</v>
      </c>
      <c r="H151" s="256">
        <f t="shared" si="28"/>
        <v>7024</v>
      </c>
      <c r="I151" s="257">
        <f t="shared" si="29"/>
        <v>1756</v>
      </c>
      <c r="J151" s="256">
        <f>ROUNDDOWN(E151*0.7,0)</f>
        <v>6146</v>
      </c>
      <c r="K151" s="257">
        <f>E151-J151</f>
        <v>2634</v>
      </c>
      <c r="L151" s="1"/>
    </row>
    <row r="152" spans="1:12" ht="29.25" customHeight="1">
      <c r="A152" s="644" t="s">
        <v>372</v>
      </c>
      <c r="B152" s="629"/>
      <c r="C152" s="629"/>
      <c r="D152" s="254">
        <v>530</v>
      </c>
      <c r="E152" s="255">
        <f>ROUNDDOWN(D152*$G$2,0)</f>
        <v>5474</v>
      </c>
      <c r="F152" s="254">
        <f>ROUNDDOWN(E152*0.9,0)</f>
        <v>4926</v>
      </c>
      <c r="G152" s="255">
        <f>E152-F152</f>
        <v>548</v>
      </c>
      <c r="H152" s="254">
        <f t="shared" si="28"/>
        <v>4379</v>
      </c>
      <c r="I152" s="255">
        <f t="shared" si="29"/>
        <v>1095</v>
      </c>
      <c r="J152" s="254">
        <f>ROUNDDOWN(E152*0.7,0)</f>
        <v>3831</v>
      </c>
      <c r="K152" s="255">
        <f>E152-J152</f>
        <v>1643</v>
      </c>
      <c r="L152" s="1"/>
    </row>
    <row r="153" spans="1:12" ht="9" customHeight="1">
      <c r="A153" s="618"/>
      <c r="B153" s="618"/>
      <c r="C153" s="618"/>
      <c r="D153" s="618"/>
      <c r="E153" s="618"/>
      <c r="F153" s="618"/>
      <c r="G153" s="618"/>
      <c r="H153" s="618"/>
      <c r="I153" s="618"/>
      <c r="J153" s="1"/>
      <c r="K153" s="1"/>
      <c r="L153" s="1"/>
    </row>
    <row r="154" spans="1:12" ht="29.25" customHeight="1">
      <c r="A154" s="626" t="s">
        <v>373</v>
      </c>
      <c r="B154" s="627"/>
      <c r="C154" s="627"/>
      <c r="D154" s="256">
        <v>1120</v>
      </c>
      <c r="E154" s="257">
        <f>ROUNDDOWN(D154*$G$2,0)</f>
        <v>11569</v>
      </c>
      <c r="F154" s="256">
        <f>ROUNDDOWN(E154*0.9,0)</f>
        <v>10412</v>
      </c>
      <c r="G154" s="257">
        <f>E154-F154</f>
        <v>1157</v>
      </c>
      <c r="H154" s="256">
        <f>ROUNDDOWN(E154*0.8,0)</f>
        <v>9255</v>
      </c>
      <c r="I154" s="257">
        <f>E154-H154</f>
        <v>2314</v>
      </c>
      <c r="J154" s="256">
        <f>ROUNDDOWN(E154*0.7,0)</f>
        <v>8098</v>
      </c>
      <c r="K154" s="257">
        <f>E154-J154</f>
        <v>3471</v>
      </c>
      <c r="L154" s="1"/>
    </row>
    <row r="155" spans="1:12" ht="29.25" customHeight="1">
      <c r="A155" s="635" t="s">
        <v>374</v>
      </c>
      <c r="B155" s="636"/>
      <c r="C155" s="636"/>
      <c r="D155" s="254">
        <v>800</v>
      </c>
      <c r="E155" s="255">
        <f>ROUNDDOWN(D155*$G$2,0)</f>
        <v>8264</v>
      </c>
      <c r="F155" s="254">
        <f>ROUNDDOWN(E155*0.9,0)</f>
        <v>7437</v>
      </c>
      <c r="G155" s="255">
        <f>E155-F155</f>
        <v>827</v>
      </c>
      <c r="H155" s="254">
        <f>ROUNDDOWN(E155*0.8,0)</f>
        <v>6611</v>
      </c>
      <c r="I155" s="255">
        <f>E155-H155</f>
        <v>1653</v>
      </c>
      <c r="J155" s="254">
        <f>ROUNDDOWN(E155*0.7,0)</f>
        <v>5784</v>
      </c>
      <c r="K155" s="255">
        <f>E155-J155</f>
        <v>2480</v>
      </c>
      <c r="L155" s="1"/>
    </row>
    <row r="156" spans="1:12" ht="9" customHeight="1">
      <c r="A156" s="618"/>
      <c r="B156" s="618"/>
      <c r="C156" s="618"/>
      <c r="D156" s="618"/>
      <c r="E156" s="618"/>
      <c r="F156" s="618"/>
      <c r="G156" s="618"/>
      <c r="H156" s="618"/>
      <c r="I156" s="618"/>
      <c r="J156" s="1"/>
      <c r="K156" s="1"/>
      <c r="L156" s="1"/>
    </row>
    <row r="157" spans="1:12" ht="29.25" customHeight="1">
      <c r="A157" s="626" t="s">
        <v>375</v>
      </c>
      <c r="B157" s="627"/>
      <c r="C157" s="627"/>
      <c r="D157" s="256">
        <v>1220</v>
      </c>
      <c r="E157" s="257">
        <f>ROUNDDOWN(D157*$G$2,0)</f>
        <v>12602</v>
      </c>
      <c r="F157" s="256">
        <f>ROUNDDOWN(E157*0.9,0)</f>
        <v>11341</v>
      </c>
      <c r="G157" s="257">
        <f>E157-F157</f>
        <v>1261</v>
      </c>
      <c r="H157" s="256">
        <f>ROUNDDOWN(E157*0.8,0)</f>
        <v>10081</v>
      </c>
      <c r="I157" s="257">
        <f>E157-H157</f>
        <v>2521</v>
      </c>
      <c r="J157" s="256">
        <f>ROUNDDOWN(E157*0.7,0)</f>
        <v>8821</v>
      </c>
      <c r="K157" s="257">
        <f>E157-J157</f>
        <v>3781</v>
      </c>
      <c r="L157" s="1"/>
    </row>
    <row r="158" spans="1:12" ht="29.25" customHeight="1">
      <c r="A158" s="635" t="s">
        <v>376</v>
      </c>
      <c r="B158" s="636"/>
      <c r="C158" s="636"/>
      <c r="D158" s="254">
        <v>900</v>
      </c>
      <c r="E158" s="255">
        <f>ROUNDDOWN(D158*$G$2,0)</f>
        <v>9297</v>
      </c>
      <c r="F158" s="254">
        <f>ROUNDDOWN(E158*0.9,0)</f>
        <v>8367</v>
      </c>
      <c r="G158" s="255">
        <f>E158-F158</f>
        <v>930</v>
      </c>
      <c r="H158" s="254">
        <f>ROUNDDOWN(E158*0.8,0)</f>
        <v>7437</v>
      </c>
      <c r="I158" s="255">
        <f>E158-H158</f>
        <v>1860</v>
      </c>
      <c r="J158" s="254">
        <f>ROUNDDOWN(E158*0.7,0)</f>
        <v>6507</v>
      </c>
      <c r="K158" s="255">
        <f>E158-J158</f>
        <v>2790</v>
      </c>
      <c r="L158" s="1"/>
    </row>
    <row r="159" spans="1:12" ht="19.5" customHeight="1">
      <c r="A159" s="618" t="s">
        <v>202</v>
      </c>
      <c r="B159" s="618"/>
      <c r="C159" s="618"/>
      <c r="D159" s="618"/>
      <c r="E159" s="618"/>
      <c r="F159" s="618"/>
      <c r="G159" s="618"/>
      <c r="H159" s="618"/>
      <c r="I159" s="618"/>
      <c r="J159" s="1"/>
      <c r="K159" s="1"/>
      <c r="L159" s="1"/>
    </row>
    <row r="160" spans="1:12" ht="29.25" customHeight="1">
      <c r="A160" s="630" t="s">
        <v>209</v>
      </c>
      <c r="B160" s="630"/>
      <c r="C160" s="630"/>
      <c r="D160" s="37">
        <v>2000</v>
      </c>
      <c r="E160" s="38">
        <f>ROUNDDOWN(D160*$G$2,0)</f>
        <v>20660</v>
      </c>
      <c r="F160" s="37">
        <f>ROUNDDOWN(E160*0.9,0)</f>
        <v>18594</v>
      </c>
      <c r="G160" s="38">
        <f>E160-F160</f>
        <v>2066</v>
      </c>
      <c r="H160" s="37">
        <f t="shared" si="28"/>
        <v>16528</v>
      </c>
      <c r="I160" s="38">
        <f t="shared" si="29"/>
        <v>4132</v>
      </c>
      <c r="J160" s="37">
        <f>ROUNDDOWN(E160*0.7,0)</f>
        <v>14462</v>
      </c>
      <c r="K160" s="38">
        <f>E160-J160</f>
        <v>6198</v>
      </c>
      <c r="L160" s="1"/>
    </row>
    <row r="161" spans="1:12" ht="29.25" customHeight="1">
      <c r="A161" s="629" t="s">
        <v>210</v>
      </c>
      <c r="B161" s="629"/>
      <c r="C161" s="629"/>
      <c r="D161" s="40">
        <v>1000</v>
      </c>
      <c r="E161" s="41">
        <f>ROUNDDOWN(D161*$G$2,0)</f>
        <v>10330</v>
      </c>
      <c r="F161" s="40">
        <f>ROUNDDOWN(E161*0.9,0)</f>
        <v>9297</v>
      </c>
      <c r="G161" s="41">
        <f>E161-F161</f>
        <v>1033</v>
      </c>
      <c r="H161" s="40">
        <f t="shared" si="28"/>
        <v>8264</v>
      </c>
      <c r="I161" s="41">
        <f t="shared" si="29"/>
        <v>2066</v>
      </c>
      <c r="J161" s="40">
        <f>ROUNDDOWN(E161*0.7,0)</f>
        <v>7231</v>
      </c>
      <c r="K161" s="41">
        <f>E161-J161</f>
        <v>3099</v>
      </c>
      <c r="L161" s="1"/>
    </row>
    <row r="162" spans="1:12" ht="12" customHeight="1">
      <c r="A162" s="4"/>
      <c r="B162" s="4"/>
      <c r="C162" s="1"/>
      <c r="D162" s="1"/>
      <c r="E162" s="1"/>
      <c r="F162" s="1"/>
      <c r="G162" s="1"/>
      <c r="H162" s="155"/>
      <c r="I162" s="156"/>
      <c r="J162" s="1"/>
      <c r="K162" s="1"/>
      <c r="L162" s="1"/>
    </row>
    <row r="163" spans="1:12" ht="29.25" customHeight="1">
      <c r="A163" s="405" t="s">
        <v>140</v>
      </c>
      <c r="B163" s="405"/>
      <c r="C163" s="405"/>
      <c r="D163" s="37">
        <v>18</v>
      </c>
      <c r="E163" s="38">
        <f>ROUNDDOWN(D163*$G$2,0)</f>
        <v>185</v>
      </c>
      <c r="F163" s="37">
        <f>ROUNDDOWN(E163*0.9,0)</f>
        <v>166</v>
      </c>
      <c r="G163" s="38">
        <f>E163-F163</f>
        <v>19</v>
      </c>
      <c r="H163" s="37">
        <f t="shared" si="28"/>
        <v>148</v>
      </c>
      <c r="I163" s="38">
        <f t="shared" si="29"/>
        <v>37</v>
      </c>
      <c r="J163" s="37">
        <f>ROUNDDOWN(E163*0.7,0)</f>
        <v>129</v>
      </c>
      <c r="K163" s="38">
        <f>E163-J163</f>
        <v>56</v>
      </c>
      <c r="L163" s="1"/>
    </row>
    <row r="164" spans="1:12" ht="29.25" customHeight="1">
      <c r="A164" s="624" t="s">
        <v>141</v>
      </c>
      <c r="B164" s="624"/>
      <c r="C164" s="624"/>
      <c r="D164" s="61">
        <v>12</v>
      </c>
      <c r="E164" s="79">
        <f>ROUNDDOWN(D164*$G$2,0)</f>
        <v>123</v>
      </c>
      <c r="F164" s="61">
        <f>ROUNDDOWN(E164*0.9,0)</f>
        <v>110</v>
      </c>
      <c r="G164" s="79">
        <f>E164-F164</f>
        <v>13</v>
      </c>
      <c r="H164" s="61">
        <f t="shared" si="28"/>
        <v>98</v>
      </c>
      <c r="I164" s="79">
        <f t="shared" si="29"/>
        <v>25</v>
      </c>
      <c r="J164" s="61">
        <f>ROUNDDOWN(E164*0.7,0)</f>
        <v>86</v>
      </c>
      <c r="K164" s="79">
        <f>E164-J164</f>
        <v>37</v>
      </c>
      <c r="L164" s="1"/>
    </row>
    <row r="165" spans="1:12" ht="29.25" customHeight="1">
      <c r="A165" s="413" t="s">
        <v>47</v>
      </c>
      <c r="B165" s="413"/>
      <c r="C165" s="413"/>
      <c r="D165" s="40">
        <v>6</v>
      </c>
      <c r="E165" s="41">
        <f>ROUNDDOWN(D165*$G$2,0)</f>
        <v>61</v>
      </c>
      <c r="F165" s="40">
        <f>ROUNDDOWN(E165*0.9,0)</f>
        <v>54</v>
      </c>
      <c r="G165" s="41">
        <f>E165-F165</f>
        <v>7</v>
      </c>
      <c r="H165" s="40">
        <f t="shared" si="28"/>
        <v>48</v>
      </c>
      <c r="I165" s="41">
        <f t="shared" si="29"/>
        <v>13</v>
      </c>
      <c r="J165" s="40">
        <f>ROUNDDOWN(E165*0.7,0)</f>
        <v>42</v>
      </c>
      <c r="K165" s="41">
        <f>E165-J165</f>
        <v>19</v>
      </c>
      <c r="L165" s="1"/>
    </row>
    <row r="166" spans="1:12" ht="31.5" customHeight="1">
      <c r="A166" s="142" t="s">
        <v>188</v>
      </c>
      <c r="B166" s="1"/>
      <c r="C166" s="81"/>
      <c r="D166" s="81"/>
      <c r="E166" s="81"/>
      <c r="F166" s="81"/>
      <c r="G166" s="81"/>
      <c r="H166" s="167"/>
      <c r="I166" s="168"/>
      <c r="J166" s="1"/>
      <c r="K166" s="1"/>
      <c r="L166" s="1"/>
    </row>
    <row r="167" spans="1:12" s="55" customFormat="1" ht="32.25" customHeight="1">
      <c r="A167" s="621"/>
      <c r="B167" s="621"/>
      <c r="C167" s="621"/>
      <c r="D167" s="177" t="s">
        <v>125</v>
      </c>
      <c r="E167" s="176" t="s">
        <v>268</v>
      </c>
      <c r="F167" s="176" t="s">
        <v>269</v>
      </c>
      <c r="G167" s="177" t="s">
        <v>126</v>
      </c>
      <c r="H167" s="178" t="s">
        <v>270</v>
      </c>
      <c r="I167" s="179" t="s">
        <v>271</v>
      </c>
      <c r="J167" s="178" t="s">
        <v>393</v>
      </c>
      <c r="K167" s="179" t="s">
        <v>399</v>
      </c>
      <c r="L167" s="6"/>
    </row>
    <row r="168" spans="1:12" ht="45" customHeight="1">
      <c r="A168" s="656" t="s">
        <v>23</v>
      </c>
      <c r="B168" s="657"/>
      <c r="C168" s="658"/>
      <c r="D168" s="230" t="s">
        <v>2</v>
      </c>
      <c r="E168" s="231" t="s">
        <v>281</v>
      </c>
      <c r="F168" s="232" t="s">
        <v>272</v>
      </c>
      <c r="G168" s="233" t="s">
        <v>265</v>
      </c>
      <c r="H168" s="234" t="s">
        <v>266</v>
      </c>
      <c r="I168" s="235" t="s">
        <v>267</v>
      </c>
      <c r="J168" s="234" t="s">
        <v>392</v>
      </c>
      <c r="K168" s="235" t="s">
        <v>395</v>
      </c>
      <c r="L168" s="1"/>
    </row>
    <row r="169" spans="1:12" ht="27" customHeight="1">
      <c r="A169" s="353" t="s">
        <v>28</v>
      </c>
      <c r="B169" s="353"/>
      <c r="C169" s="353"/>
      <c r="D169" s="264">
        <v>1721</v>
      </c>
      <c r="E169" s="263">
        <f>ROUNDDOWN(D169*$G$2,0)</f>
        <v>17777</v>
      </c>
      <c r="F169" s="262">
        <f>ROUNDDOWN(E169*0.9,0)</f>
        <v>15999</v>
      </c>
      <c r="G169" s="263">
        <f>E169-F169</f>
        <v>1778</v>
      </c>
      <c r="H169" s="256">
        <f t="shared" si="28"/>
        <v>14221</v>
      </c>
      <c r="I169" s="257">
        <f t="shared" si="29"/>
        <v>3556</v>
      </c>
      <c r="J169" s="262">
        <f>ROUNDDOWN(E169*0.7,0)</f>
        <v>12443</v>
      </c>
      <c r="K169" s="263">
        <f>E169-J169</f>
        <v>5334</v>
      </c>
      <c r="L169" s="1"/>
    </row>
    <row r="170" spans="1:12" ht="27" customHeight="1">
      <c r="A170" s="353" t="s">
        <v>29</v>
      </c>
      <c r="B170" s="353"/>
      <c r="C170" s="353"/>
      <c r="D170" s="264">
        <v>3634</v>
      </c>
      <c r="E170" s="263">
        <f>ROUNDDOWN(D170*$G$2,0)</f>
        <v>37539</v>
      </c>
      <c r="F170" s="262">
        <f>ROUNDDOWN(E170*0.9,0)</f>
        <v>33785</v>
      </c>
      <c r="G170" s="263">
        <f>E170-F170</f>
        <v>3754</v>
      </c>
      <c r="H170" s="256">
        <f t="shared" si="28"/>
        <v>30031</v>
      </c>
      <c r="I170" s="257">
        <f t="shared" si="29"/>
        <v>7508</v>
      </c>
      <c r="J170" s="262">
        <f>ROUNDDOWN(E170*0.7,0)</f>
        <v>26277</v>
      </c>
      <c r="K170" s="263">
        <f>E170-J170</f>
        <v>11262</v>
      </c>
      <c r="L170" s="1"/>
    </row>
    <row r="171" spans="1:12" s="55" customFormat="1" ht="16.5" customHeight="1">
      <c r="A171" s="143" t="s">
        <v>99</v>
      </c>
      <c r="B171" s="82"/>
      <c r="C171" s="6"/>
      <c r="D171" s="10"/>
      <c r="E171" s="11"/>
      <c r="F171" s="11"/>
      <c r="G171" s="10"/>
      <c r="H171" s="155"/>
      <c r="I171" s="156"/>
      <c r="J171" s="6"/>
      <c r="K171" s="6"/>
      <c r="L171" s="6"/>
    </row>
    <row r="172" spans="1:12" ht="45" customHeight="1">
      <c r="A172" s="634" t="s">
        <v>23</v>
      </c>
      <c r="B172" s="634"/>
      <c r="C172" s="634"/>
      <c r="D172" s="230" t="s">
        <v>2</v>
      </c>
      <c r="E172" s="231" t="s">
        <v>281</v>
      </c>
      <c r="F172" s="232" t="s">
        <v>272</v>
      </c>
      <c r="G172" s="233" t="s">
        <v>265</v>
      </c>
      <c r="H172" s="234" t="s">
        <v>266</v>
      </c>
      <c r="I172" s="235" t="s">
        <v>267</v>
      </c>
      <c r="J172" s="234" t="s">
        <v>392</v>
      </c>
      <c r="K172" s="235" t="s">
        <v>395</v>
      </c>
      <c r="L172" s="1"/>
    </row>
    <row r="173" spans="1:12" ht="27" customHeight="1">
      <c r="A173" s="353" t="s">
        <v>28</v>
      </c>
      <c r="B173" s="353"/>
      <c r="C173" s="353"/>
      <c r="D173" s="264">
        <f>ROUND(D169/30.4,0)</f>
        <v>57</v>
      </c>
      <c r="E173" s="263">
        <f>ROUNDDOWN(D173*$G$2,0)</f>
        <v>588</v>
      </c>
      <c r="F173" s="262">
        <f>ROUNDDOWN(E173*0.9,0)</f>
        <v>529</v>
      </c>
      <c r="G173" s="263">
        <f>E173-F173</f>
        <v>59</v>
      </c>
      <c r="H173" s="256">
        <f t="shared" si="28"/>
        <v>470</v>
      </c>
      <c r="I173" s="257">
        <f t="shared" si="29"/>
        <v>118</v>
      </c>
      <c r="J173" s="262">
        <f>ROUNDDOWN(E173*0.7,0)</f>
        <v>411</v>
      </c>
      <c r="K173" s="263">
        <f>E173-J173</f>
        <v>177</v>
      </c>
      <c r="L173" s="1"/>
    </row>
    <row r="174" spans="1:12" ht="27" customHeight="1">
      <c r="A174" s="353" t="s">
        <v>29</v>
      </c>
      <c r="B174" s="353"/>
      <c r="C174" s="353"/>
      <c r="D174" s="264">
        <f>ROUND(D170/30.4,0)</f>
        <v>120</v>
      </c>
      <c r="E174" s="263">
        <f>ROUNDDOWN(D174*$G$2,0)</f>
        <v>1239</v>
      </c>
      <c r="F174" s="262">
        <f>ROUNDDOWN(E174*0.9,0)</f>
        <v>1115</v>
      </c>
      <c r="G174" s="263">
        <f>E174-F174</f>
        <v>124</v>
      </c>
      <c r="H174" s="256">
        <f t="shared" si="28"/>
        <v>991</v>
      </c>
      <c r="I174" s="257">
        <f t="shared" si="29"/>
        <v>248</v>
      </c>
      <c r="J174" s="262">
        <f>ROUNDDOWN(E174*0.7,0)</f>
        <v>867</v>
      </c>
      <c r="K174" s="263">
        <f>E174-J174</f>
        <v>372</v>
      </c>
      <c r="L174" s="1"/>
    </row>
    <row r="175" spans="1:12" ht="15.75" customHeight="1">
      <c r="A175" s="4"/>
      <c r="B175" s="4"/>
      <c r="C175" s="1"/>
      <c r="D175" s="1"/>
      <c r="E175" s="1"/>
      <c r="F175" s="1"/>
      <c r="G175" s="1"/>
      <c r="H175" s="166"/>
      <c r="I175" s="187"/>
      <c r="J175" s="1"/>
      <c r="K175" s="1"/>
      <c r="L175" s="1"/>
    </row>
    <row r="176" spans="1:12" ht="23.25" customHeight="1">
      <c r="A176" s="386" t="s">
        <v>283</v>
      </c>
      <c r="B176" s="386"/>
      <c r="C176" s="386"/>
      <c r="D176" s="386"/>
      <c r="E176" s="386"/>
      <c r="F176" s="386"/>
      <c r="G176" s="386"/>
      <c r="H176" s="167"/>
      <c r="I176" s="168"/>
      <c r="J176" s="1"/>
      <c r="K176" s="1"/>
      <c r="L176" s="1"/>
    </row>
    <row r="177" spans="1:12" ht="33.75" customHeight="1">
      <c r="A177" s="628"/>
      <c r="B177" s="628"/>
      <c r="C177" s="628"/>
      <c r="D177" s="177" t="s">
        <v>125</v>
      </c>
      <c r="E177" s="176" t="s">
        <v>268</v>
      </c>
      <c r="F177" s="176" t="s">
        <v>269</v>
      </c>
      <c r="G177" s="177" t="s">
        <v>126</v>
      </c>
      <c r="H177" s="178" t="s">
        <v>270</v>
      </c>
      <c r="I177" s="179" t="s">
        <v>271</v>
      </c>
      <c r="J177" s="178" t="s">
        <v>393</v>
      </c>
      <c r="K177" s="179" t="s">
        <v>399</v>
      </c>
      <c r="L177" s="1"/>
    </row>
    <row r="178" spans="1:12" ht="45" customHeight="1">
      <c r="A178" s="612" t="s">
        <v>40</v>
      </c>
      <c r="B178" s="612"/>
      <c r="C178" s="612"/>
      <c r="D178" s="230" t="s">
        <v>2</v>
      </c>
      <c r="E178" s="231" t="s">
        <v>281</v>
      </c>
      <c r="F178" s="232" t="s">
        <v>272</v>
      </c>
      <c r="G178" s="233" t="s">
        <v>265</v>
      </c>
      <c r="H178" s="234" t="s">
        <v>266</v>
      </c>
      <c r="I178" s="235" t="s">
        <v>267</v>
      </c>
      <c r="J178" s="234" t="s">
        <v>392</v>
      </c>
      <c r="K178" s="235" t="s">
        <v>395</v>
      </c>
      <c r="L178" s="1"/>
    </row>
    <row r="179" spans="1:12" ht="18" customHeight="1">
      <c r="A179" s="364" t="s">
        <v>203</v>
      </c>
      <c r="B179" s="364"/>
      <c r="C179" s="364"/>
      <c r="D179" s="44">
        <v>240</v>
      </c>
      <c r="E179" s="45">
        <f>ROUNDDOWN(D179*$G$2,0)</f>
        <v>2479</v>
      </c>
      <c r="F179" s="44">
        <f aca="true" t="shared" si="40" ref="F179:F189">ROUNDDOWN(E179*0.9,0)</f>
        <v>2231</v>
      </c>
      <c r="G179" s="45">
        <f aca="true" t="shared" si="41" ref="G179:G189">E179-F179</f>
        <v>248</v>
      </c>
      <c r="H179" s="37">
        <f aca="true" t="shared" si="42" ref="H179:H201">ROUNDDOWN(E179*0.8,0)</f>
        <v>1983</v>
      </c>
      <c r="I179" s="38">
        <f aca="true" t="shared" si="43" ref="I179:I201">E179-H179</f>
        <v>496</v>
      </c>
      <c r="J179" s="37">
        <f>ROUNDDOWN(E179*0.7,0)</f>
        <v>1735</v>
      </c>
      <c r="K179" s="38">
        <f>E179-J179</f>
        <v>744</v>
      </c>
      <c r="L179" s="1"/>
    </row>
    <row r="180" spans="1:12" ht="18" customHeight="1">
      <c r="A180" s="364" t="s">
        <v>48</v>
      </c>
      <c r="B180" s="364"/>
      <c r="C180" s="364"/>
      <c r="D180" s="44">
        <v>225</v>
      </c>
      <c r="E180" s="45">
        <f aca="true" t="shared" si="44" ref="E180:E186">ROUNDDOWN(D180*$G$2,0)</f>
        <v>2324</v>
      </c>
      <c r="F180" s="44">
        <f t="shared" si="40"/>
        <v>2091</v>
      </c>
      <c r="G180" s="45">
        <f t="shared" si="41"/>
        <v>233</v>
      </c>
      <c r="H180" s="37">
        <f t="shared" si="42"/>
        <v>1859</v>
      </c>
      <c r="I180" s="38">
        <f t="shared" si="43"/>
        <v>465</v>
      </c>
      <c r="J180" s="37">
        <f aca="true" t="shared" si="45" ref="J180:J189">ROUNDDOWN(E180*0.7,0)</f>
        <v>1626</v>
      </c>
      <c r="K180" s="38">
        <f aca="true" t="shared" si="46" ref="K180:K189">E180-J180</f>
        <v>698</v>
      </c>
      <c r="L180" s="1"/>
    </row>
    <row r="181" spans="1:12" ht="18" customHeight="1">
      <c r="A181" s="364" t="s">
        <v>42</v>
      </c>
      <c r="B181" s="364"/>
      <c r="C181" s="364"/>
      <c r="D181" s="44">
        <v>150</v>
      </c>
      <c r="E181" s="45">
        <f t="shared" si="44"/>
        <v>1549</v>
      </c>
      <c r="F181" s="44">
        <f t="shared" si="40"/>
        <v>1394</v>
      </c>
      <c r="G181" s="45">
        <f t="shared" si="41"/>
        <v>155</v>
      </c>
      <c r="H181" s="37">
        <f t="shared" si="42"/>
        <v>1239</v>
      </c>
      <c r="I181" s="38">
        <f t="shared" si="43"/>
        <v>310</v>
      </c>
      <c r="J181" s="37">
        <f t="shared" si="45"/>
        <v>1084</v>
      </c>
      <c r="K181" s="38">
        <f t="shared" si="46"/>
        <v>465</v>
      </c>
      <c r="L181" s="1"/>
    </row>
    <row r="182" spans="1:12" ht="18" customHeight="1">
      <c r="A182" s="378" t="s">
        <v>315</v>
      </c>
      <c r="B182" s="378"/>
      <c r="C182" s="378"/>
      <c r="D182" s="262">
        <v>5</v>
      </c>
      <c r="E182" s="263">
        <f>ROUNDDOWN(D182*$G$2,0)</f>
        <v>51</v>
      </c>
      <c r="F182" s="262">
        <f t="shared" si="40"/>
        <v>45</v>
      </c>
      <c r="G182" s="263">
        <f t="shared" si="41"/>
        <v>6</v>
      </c>
      <c r="H182" s="256">
        <f>ROUNDDOWN(E182*0.8,0)</f>
        <v>40</v>
      </c>
      <c r="I182" s="257">
        <f>E182-H182</f>
        <v>11</v>
      </c>
      <c r="J182" s="256">
        <f t="shared" si="45"/>
        <v>35</v>
      </c>
      <c r="K182" s="257">
        <f t="shared" si="46"/>
        <v>16</v>
      </c>
      <c r="L182" s="1"/>
    </row>
    <row r="183" spans="1:12" ht="18" customHeight="1">
      <c r="A183" s="364" t="s">
        <v>43</v>
      </c>
      <c r="B183" s="364"/>
      <c r="C183" s="364"/>
      <c r="D183" s="44">
        <v>150</v>
      </c>
      <c r="E183" s="45">
        <f t="shared" si="44"/>
        <v>1549</v>
      </c>
      <c r="F183" s="44">
        <f t="shared" si="40"/>
        <v>1394</v>
      </c>
      <c r="G183" s="45">
        <f t="shared" si="41"/>
        <v>155</v>
      </c>
      <c r="H183" s="37">
        <f t="shared" si="42"/>
        <v>1239</v>
      </c>
      <c r="I183" s="38">
        <f t="shared" si="43"/>
        <v>310</v>
      </c>
      <c r="J183" s="37">
        <f t="shared" si="45"/>
        <v>1084</v>
      </c>
      <c r="K183" s="38">
        <f t="shared" si="46"/>
        <v>465</v>
      </c>
      <c r="L183" s="1"/>
    </row>
    <row r="184" spans="1:12" ht="18" customHeight="1">
      <c r="A184" s="405" t="s">
        <v>49</v>
      </c>
      <c r="B184" s="405"/>
      <c r="C184" s="405"/>
      <c r="D184" s="37">
        <v>480</v>
      </c>
      <c r="E184" s="38">
        <f t="shared" si="44"/>
        <v>4958</v>
      </c>
      <c r="F184" s="37">
        <f t="shared" si="40"/>
        <v>4462</v>
      </c>
      <c r="G184" s="38">
        <f t="shared" si="41"/>
        <v>496</v>
      </c>
      <c r="H184" s="37">
        <f t="shared" si="42"/>
        <v>3966</v>
      </c>
      <c r="I184" s="38">
        <f t="shared" si="43"/>
        <v>992</v>
      </c>
      <c r="J184" s="37">
        <f t="shared" si="45"/>
        <v>3470</v>
      </c>
      <c r="K184" s="38">
        <f t="shared" si="46"/>
        <v>1488</v>
      </c>
      <c r="L184" s="1"/>
    </row>
    <row r="185" spans="1:12" ht="18" customHeight="1">
      <c r="A185" s="413" t="s">
        <v>50</v>
      </c>
      <c r="B185" s="413"/>
      <c r="C185" s="413"/>
      <c r="D185" s="40">
        <v>700</v>
      </c>
      <c r="E185" s="41">
        <f t="shared" si="44"/>
        <v>7231</v>
      </c>
      <c r="F185" s="40">
        <f t="shared" si="40"/>
        <v>6507</v>
      </c>
      <c r="G185" s="41">
        <f t="shared" si="41"/>
        <v>724</v>
      </c>
      <c r="H185" s="100">
        <f t="shared" si="42"/>
        <v>5784</v>
      </c>
      <c r="I185" s="99">
        <f t="shared" si="43"/>
        <v>1447</v>
      </c>
      <c r="J185" s="40">
        <f t="shared" si="45"/>
        <v>5061</v>
      </c>
      <c r="K185" s="41">
        <f t="shared" si="46"/>
        <v>2170</v>
      </c>
      <c r="L185" s="1"/>
    </row>
    <row r="186" spans="1:12" ht="18" customHeight="1">
      <c r="A186" s="364" t="s">
        <v>51</v>
      </c>
      <c r="B186" s="364"/>
      <c r="C186" s="364"/>
      <c r="D186" s="44">
        <v>120</v>
      </c>
      <c r="E186" s="45">
        <f t="shared" si="44"/>
        <v>1239</v>
      </c>
      <c r="F186" s="44">
        <f t="shared" si="40"/>
        <v>1115</v>
      </c>
      <c r="G186" s="45">
        <f t="shared" si="41"/>
        <v>124</v>
      </c>
      <c r="H186" s="37">
        <f t="shared" si="42"/>
        <v>991</v>
      </c>
      <c r="I186" s="38">
        <f t="shared" si="43"/>
        <v>248</v>
      </c>
      <c r="J186" s="37">
        <f t="shared" si="45"/>
        <v>867</v>
      </c>
      <c r="K186" s="38">
        <f t="shared" si="46"/>
        <v>372</v>
      </c>
      <c r="L186" s="1"/>
    </row>
    <row r="187" spans="1:12" ht="18" customHeight="1">
      <c r="A187" s="378" t="s">
        <v>365</v>
      </c>
      <c r="B187" s="378"/>
      <c r="C187" s="378"/>
      <c r="D187" s="262">
        <v>330</v>
      </c>
      <c r="E187" s="263">
        <f>ROUNDDOWN(D187*$G$2,0)</f>
        <v>3408</v>
      </c>
      <c r="F187" s="262">
        <f t="shared" si="40"/>
        <v>3067</v>
      </c>
      <c r="G187" s="263">
        <f t="shared" si="41"/>
        <v>341</v>
      </c>
      <c r="H187" s="256">
        <f>ROUNDDOWN(E187*0.8,0)</f>
        <v>2726</v>
      </c>
      <c r="I187" s="257">
        <f>E187-H187</f>
        <v>682</v>
      </c>
      <c r="J187" s="256">
        <f t="shared" si="45"/>
        <v>2385</v>
      </c>
      <c r="K187" s="257">
        <f t="shared" si="46"/>
        <v>1023</v>
      </c>
      <c r="L187" s="1"/>
    </row>
    <row r="188" spans="1:12" ht="34.5" customHeight="1">
      <c r="A188" s="631" t="s">
        <v>377</v>
      </c>
      <c r="B188" s="632"/>
      <c r="C188" s="633"/>
      <c r="D188" s="256">
        <v>900</v>
      </c>
      <c r="E188" s="257">
        <f>ROUNDDOWN(D188*$G$2,0)</f>
        <v>9297</v>
      </c>
      <c r="F188" s="256">
        <f t="shared" si="40"/>
        <v>8367</v>
      </c>
      <c r="G188" s="257">
        <f t="shared" si="41"/>
        <v>930</v>
      </c>
      <c r="H188" s="256">
        <f>ROUNDDOWN(E188*0.8,0)</f>
        <v>7437</v>
      </c>
      <c r="I188" s="257">
        <f>E188-H188</f>
        <v>1860</v>
      </c>
      <c r="J188" s="256">
        <f t="shared" si="45"/>
        <v>6507</v>
      </c>
      <c r="K188" s="257">
        <f t="shared" si="46"/>
        <v>2790</v>
      </c>
      <c r="L188" s="1"/>
    </row>
    <row r="189" spans="1:12" ht="34.5" customHeight="1">
      <c r="A189" s="631" t="s">
        <v>378</v>
      </c>
      <c r="B189" s="632"/>
      <c r="C189" s="633"/>
      <c r="D189" s="256">
        <v>450</v>
      </c>
      <c r="E189" s="257">
        <f>ROUNDDOWN(D189*$G$2,0)</f>
        <v>4648</v>
      </c>
      <c r="F189" s="256">
        <f t="shared" si="40"/>
        <v>4183</v>
      </c>
      <c r="G189" s="257">
        <f t="shared" si="41"/>
        <v>465</v>
      </c>
      <c r="H189" s="256">
        <f>ROUNDDOWN(E189*0.8,0)</f>
        <v>3718</v>
      </c>
      <c r="I189" s="257">
        <f>E189-H189</f>
        <v>930</v>
      </c>
      <c r="J189" s="262">
        <f t="shared" si="45"/>
        <v>3253</v>
      </c>
      <c r="K189" s="263">
        <f t="shared" si="46"/>
        <v>1395</v>
      </c>
      <c r="L189" s="1"/>
    </row>
    <row r="190" spans="1:12" ht="28.5" customHeight="1">
      <c r="A190" s="493" t="s">
        <v>46</v>
      </c>
      <c r="B190" s="493"/>
      <c r="C190" s="493"/>
      <c r="D190" s="493"/>
      <c r="E190" s="493"/>
      <c r="F190" s="493"/>
      <c r="G190" s="493"/>
      <c r="H190" s="155"/>
      <c r="I190" s="156"/>
      <c r="J190" s="1"/>
      <c r="K190" s="1"/>
      <c r="L190" s="1"/>
    </row>
    <row r="191" spans="1:12" ht="18" customHeight="1">
      <c r="A191" s="625" t="s">
        <v>152</v>
      </c>
      <c r="B191" s="625"/>
      <c r="C191" s="625"/>
      <c r="D191" s="37">
        <v>-376</v>
      </c>
      <c r="E191" s="38">
        <f>ROUNDDOWN(D191*$G$2,0)</f>
        <v>-3884</v>
      </c>
      <c r="F191" s="37">
        <f>ROUNDDOWN(E191*0.9,0)</f>
        <v>-3495</v>
      </c>
      <c r="G191" s="38">
        <f>E191-F191</f>
        <v>-389</v>
      </c>
      <c r="H191" s="174">
        <f t="shared" si="42"/>
        <v>-3107</v>
      </c>
      <c r="I191" s="188">
        <f t="shared" si="43"/>
        <v>-777</v>
      </c>
      <c r="J191" s="37">
        <f>ROUNDDOWN(E191*0.7,0)</f>
        <v>-2718</v>
      </c>
      <c r="K191" s="38">
        <f>E191-J191</f>
        <v>-1166</v>
      </c>
      <c r="L191" s="1"/>
    </row>
    <row r="192" spans="1:12" ht="18" customHeight="1">
      <c r="A192" s="623" t="s">
        <v>153</v>
      </c>
      <c r="B192" s="623"/>
      <c r="C192" s="623"/>
      <c r="D192" s="40">
        <v>-752</v>
      </c>
      <c r="E192" s="41">
        <f>ROUNDDOWN(D192*$G$2,0)</f>
        <v>-7768</v>
      </c>
      <c r="F192" s="40">
        <f>ROUNDDOWN(E192*0.9,0)</f>
        <v>-6991</v>
      </c>
      <c r="G192" s="41">
        <f>E192-F192</f>
        <v>-777</v>
      </c>
      <c r="H192" s="61">
        <f t="shared" si="42"/>
        <v>-6214</v>
      </c>
      <c r="I192" s="79">
        <f t="shared" si="43"/>
        <v>-1554</v>
      </c>
      <c r="J192" s="40">
        <f>ROUNDDOWN(E192*0.7,0)</f>
        <v>-5437</v>
      </c>
      <c r="K192" s="41">
        <f>E192-J192</f>
        <v>-2331</v>
      </c>
      <c r="L192" s="1"/>
    </row>
    <row r="193" spans="1:12" ht="21" customHeight="1">
      <c r="A193" s="493" t="s">
        <v>140</v>
      </c>
      <c r="B193" s="493"/>
      <c r="C193" s="493"/>
      <c r="D193" s="493"/>
      <c r="E193" s="493"/>
      <c r="F193" s="493"/>
      <c r="G193" s="493"/>
      <c r="H193" s="155"/>
      <c r="I193" s="156"/>
      <c r="J193" s="1"/>
      <c r="K193" s="1"/>
      <c r="L193" s="1"/>
    </row>
    <row r="194" spans="1:12" ht="18" customHeight="1">
      <c r="A194" s="625" t="s">
        <v>152</v>
      </c>
      <c r="B194" s="625"/>
      <c r="C194" s="625"/>
      <c r="D194" s="37">
        <v>72</v>
      </c>
      <c r="E194" s="38">
        <f>ROUNDDOWN(D194*$G$2,0)</f>
        <v>743</v>
      </c>
      <c r="F194" s="37">
        <f>ROUNDDOWN(E194*0.9,0)</f>
        <v>668</v>
      </c>
      <c r="G194" s="38">
        <f>E194-F194</f>
        <v>75</v>
      </c>
      <c r="H194" s="37">
        <f t="shared" si="42"/>
        <v>594</v>
      </c>
      <c r="I194" s="38">
        <f t="shared" si="43"/>
        <v>149</v>
      </c>
      <c r="J194" s="37">
        <f>ROUNDDOWN(E194*0.7,0)</f>
        <v>520</v>
      </c>
      <c r="K194" s="38">
        <f>E194-J194</f>
        <v>223</v>
      </c>
      <c r="L194" s="1"/>
    </row>
    <row r="195" spans="1:12" ht="18" customHeight="1">
      <c r="A195" s="623" t="s">
        <v>153</v>
      </c>
      <c r="B195" s="623"/>
      <c r="C195" s="623"/>
      <c r="D195" s="40">
        <v>144</v>
      </c>
      <c r="E195" s="41">
        <f>ROUNDDOWN(D195*$G$2,0)</f>
        <v>1487</v>
      </c>
      <c r="F195" s="40">
        <f>ROUNDDOWN(E195*0.9,0)</f>
        <v>1338</v>
      </c>
      <c r="G195" s="41">
        <f>E195-F195</f>
        <v>149</v>
      </c>
      <c r="H195" s="100">
        <f t="shared" si="42"/>
        <v>1189</v>
      </c>
      <c r="I195" s="99">
        <f t="shared" si="43"/>
        <v>298</v>
      </c>
      <c r="J195" s="103">
        <f>ROUNDDOWN(E195*0.7,0)</f>
        <v>1040</v>
      </c>
      <c r="K195" s="102">
        <f>E195-J195</f>
        <v>447</v>
      </c>
      <c r="L195" s="1"/>
    </row>
    <row r="196" spans="1:12" ht="21" customHeight="1">
      <c r="A196" s="493" t="s">
        <v>141</v>
      </c>
      <c r="B196" s="493"/>
      <c r="C196" s="493"/>
      <c r="D196" s="493"/>
      <c r="E196" s="493"/>
      <c r="F196" s="493"/>
      <c r="G196" s="493"/>
      <c r="H196" s="155"/>
      <c r="I196" s="156"/>
      <c r="J196" s="1"/>
      <c r="K196" s="1"/>
      <c r="L196" s="1"/>
    </row>
    <row r="197" spans="1:12" ht="18" customHeight="1">
      <c r="A197" s="625" t="s">
        <v>152</v>
      </c>
      <c r="B197" s="625"/>
      <c r="C197" s="625"/>
      <c r="D197" s="37">
        <v>48</v>
      </c>
      <c r="E197" s="38">
        <f>ROUNDDOWN(D197*$G$2,0)</f>
        <v>495</v>
      </c>
      <c r="F197" s="37">
        <f>ROUNDDOWN(E197*0.9,0)</f>
        <v>445</v>
      </c>
      <c r="G197" s="38">
        <f>E197-F197</f>
        <v>50</v>
      </c>
      <c r="H197" s="174">
        <f t="shared" si="42"/>
        <v>396</v>
      </c>
      <c r="I197" s="188">
        <f t="shared" si="43"/>
        <v>99</v>
      </c>
      <c r="J197" s="37">
        <f>ROUNDDOWN(E197*0.7,0)</f>
        <v>346</v>
      </c>
      <c r="K197" s="38">
        <f>E197-J197</f>
        <v>149</v>
      </c>
      <c r="L197" s="1"/>
    </row>
    <row r="198" spans="1:12" ht="18" customHeight="1">
      <c r="A198" s="623" t="s">
        <v>153</v>
      </c>
      <c r="B198" s="623"/>
      <c r="C198" s="623"/>
      <c r="D198" s="40">
        <v>96</v>
      </c>
      <c r="E198" s="41">
        <f>ROUNDDOWN(D198*$G$2,0)</f>
        <v>991</v>
      </c>
      <c r="F198" s="40">
        <f>ROUNDDOWN(E198*0.9,0)</f>
        <v>891</v>
      </c>
      <c r="G198" s="41">
        <f>E198-F198</f>
        <v>100</v>
      </c>
      <c r="H198" s="61">
        <f t="shared" si="42"/>
        <v>792</v>
      </c>
      <c r="I198" s="79">
        <f t="shared" si="43"/>
        <v>199</v>
      </c>
      <c r="J198" s="103">
        <f>ROUNDDOWN(E198*0.7,0)</f>
        <v>693</v>
      </c>
      <c r="K198" s="102">
        <f>E198-J198</f>
        <v>298</v>
      </c>
      <c r="L198" s="1"/>
    </row>
    <row r="199" spans="1:12" ht="21" customHeight="1">
      <c r="A199" s="493" t="s">
        <v>47</v>
      </c>
      <c r="B199" s="493"/>
      <c r="C199" s="493"/>
      <c r="D199" s="493"/>
      <c r="E199" s="493"/>
      <c r="F199" s="493"/>
      <c r="G199" s="493"/>
      <c r="H199" s="155"/>
      <c r="I199" s="156"/>
      <c r="J199" s="1"/>
      <c r="K199" s="1"/>
      <c r="L199" s="1"/>
    </row>
    <row r="200" spans="1:12" ht="18" customHeight="1">
      <c r="A200" s="625" t="s">
        <v>152</v>
      </c>
      <c r="B200" s="625"/>
      <c r="C200" s="625"/>
      <c r="D200" s="37">
        <v>24</v>
      </c>
      <c r="E200" s="38">
        <f>ROUNDDOWN(D200*$G$2,0)</f>
        <v>247</v>
      </c>
      <c r="F200" s="37">
        <f>ROUNDDOWN(E200*0.9,0)</f>
        <v>222</v>
      </c>
      <c r="G200" s="38">
        <f>E200-F200</f>
        <v>25</v>
      </c>
      <c r="H200" s="37">
        <f t="shared" si="42"/>
        <v>197</v>
      </c>
      <c r="I200" s="38">
        <f t="shared" si="43"/>
        <v>50</v>
      </c>
      <c r="J200" s="37">
        <f>ROUNDDOWN(E200*0.7,0)</f>
        <v>172</v>
      </c>
      <c r="K200" s="38">
        <f>E200-J200</f>
        <v>75</v>
      </c>
      <c r="L200" s="1"/>
    </row>
    <row r="201" spans="1:12" ht="18" customHeight="1">
      <c r="A201" s="623" t="s">
        <v>153</v>
      </c>
      <c r="B201" s="623"/>
      <c r="C201" s="623"/>
      <c r="D201" s="40">
        <v>48</v>
      </c>
      <c r="E201" s="41">
        <f>ROUNDDOWN(D201*$G$2,0)</f>
        <v>495</v>
      </c>
      <c r="F201" s="40">
        <f>ROUNDDOWN(E201*0.9,0)</f>
        <v>445</v>
      </c>
      <c r="G201" s="41">
        <f>E201-F201</f>
        <v>50</v>
      </c>
      <c r="H201" s="40">
        <f t="shared" si="42"/>
        <v>396</v>
      </c>
      <c r="I201" s="41">
        <f t="shared" si="43"/>
        <v>99</v>
      </c>
      <c r="J201" s="103">
        <f>ROUNDDOWN(E201*0.7,0)</f>
        <v>346</v>
      </c>
      <c r="K201" s="102">
        <f>E201-J201</f>
        <v>149</v>
      </c>
      <c r="L201" s="1"/>
    </row>
    <row r="202" spans="1:12" ht="15.75" customHeight="1">
      <c r="A202" s="1"/>
      <c r="B202" s="4"/>
      <c r="C202" s="4"/>
      <c r="D202" s="1"/>
      <c r="E202" s="1"/>
      <c r="F202" s="1"/>
      <c r="G202" s="1"/>
      <c r="H202" s="147"/>
      <c r="I202" s="149"/>
      <c r="J202" s="1"/>
      <c r="K202" s="1"/>
      <c r="L202" s="1"/>
    </row>
    <row r="203" spans="1:12" ht="15.75" customHeight="1">
      <c r="A203" s="1"/>
      <c r="B203" s="4"/>
      <c r="C203" s="4"/>
      <c r="D203" s="1"/>
      <c r="E203" s="1"/>
      <c r="F203" s="1"/>
      <c r="G203" s="1"/>
      <c r="H203" s="147"/>
      <c r="I203" s="149"/>
      <c r="J203" s="1"/>
      <c r="K203" s="1"/>
      <c r="L203" s="1"/>
    </row>
    <row r="204" spans="1:12" ht="15.75" customHeight="1">
      <c r="A204" s="1"/>
      <c r="B204" s="4"/>
      <c r="C204" s="4"/>
      <c r="D204" s="1"/>
      <c r="E204" s="1"/>
      <c r="F204" s="1"/>
      <c r="G204" s="1"/>
      <c r="H204" s="147"/>
      <c r="I204" s="149"/>
      <c r="J204" s="1"/>
      <c r="K204" s="1"/>
      <c r="L204" s="1"/>
    </row>
    <row r="205" spans="1:12" ht="23.25" customHeight="1">
      <c r="A205" s="386" t="s">
        <v>240</v>
      </c>
      <c r="B205" s="386"/>
      <c r="C205" s="386"/>
      <c r="D205" s="386"/>
      <c r="E205" s="386"/>
      <c r="F205" s="386"/>
      <c r="G205" s="386"/>
      <c r="H205" s="149"/>
      <c r="I205" s="147"/>
      <c r="J205" s="1"/>
      <c r="K205" s="1"/>
      <c r="L205" s="1"/>
    </row>
    <row r="206" spans="1:12" ht="24" customHeight="1">
      <c r="A206" s="655" t="s">
        <v>250</v>
      </c>
      <c r="B206" s="655"/>
      <c r="C206" s="655"/>
      <c r="D206" s="655"/>
      <c r="E206" s="1"/>
      <c r="F206" s="1"/>
      <c r="G206" s="1"/>
      <c r="H206" s="147"/>
      <c r="I206" s="149"/>
      <c r="J206" s="1"/>
      <c r="K206" s="1"/>
      <c r="L206" s="1"/>
    </row>
    <row r="207" spans="1:12" ht="19.5" customHeight="1">
      <c r="A207" s="612" t="s">
        <v>231</v>
      </c>
      <c r="B207" s="612"/>
      <c r="C207" s="612"/>
      <c r="D207" s="612"/>
      <c r="E207" s="612"/>
      <c r="F207" s="615" t="s">
        <v>232</v>
      </c>
      <c r="G207" s="616"/>
      <c r="H207" s="616"/>
      <c r="I207" s="616"/>
      <c r="J207" s="616"/>
      <c r="K207" s="617"/>
      <c r="L207" s="1"/>
    </row>
    <row r="208" spans="1:12" ht="33.75" customHeight="1">
      <c r="A208" s="527" t="s">
        <v>233</v>
      </c>
      <c r="B208" s="527"/>
      <c r="C208" s="527"/>
      <c r="D208" s="527"/>
      <c r="E208" s="527"/>
      <c r="F208" s="358" t="s">
        <v>234</v>
      </c>
      <c r="G208" s="359"/>
      <c r="H208" s="359"/>
      <c r="I208" s="359"/>
      <c r="J208" s="359"/>
      <c r="K208" s="360"/>
      <c r="L208" s="1"/>
    </row>
    <row r="209" spans="1:12" ht="33.75" customHeight="1">
      <c r="A209" s="622" t="s">
        <v>251</v>
      </c>
      <c r="B209" s="622"/>
      <c r="C209" s="622"/>
      <c r="D209" s="622"/>
      <c r="E209" s="622"/>
      <c r="F209" s="358" t="s">
        <v>239</v>
      </c>
      <c r="G209" s="359"/>
      <c r="H209" s="359"/>
      <c r="I209" s="359"/>
      <c r="J209" s="359"/>
      <c r="K209" s="360"/>
      <c r="L209" s="1"/>
    </row>
    <row r="210" spans="1:12" ht="33.75" customHeight="1">
      <c r="A210" s="516" t="s">
        <v>223</v>
      </c>
      <c r="B210" s="516"/>
      <c r="C210" s="516"/>
      <c r="D210" s="516"/>
      <c r="E210" s="516"/>
      <c r="F210" s="372" t="s">
        <v>417</v>
      </c>
      <c r="G210" s="373"/>
      <c r="H210" s="373"/>
      <c r="I210" s="373"/>
      <c r="J210" s="373"/>
      <c r="K210" s="374"/>
      <c r="L210" s="1"/>
    </row>
    <row r="211" spans="1:12" ht="33.75" customHeight="1">
      <c r="A211" s="504" t="s">
        <v>224</v>
      </c>
      <c r="B211" s="504"/>
      <c r="C211" s="504"/>
      <c r="D211" s="504"/>
      <c r="E211" s="504"/>
      <c r="F211" s="369" t="s">
        <v>259</v>
      </c>
      <c r="G211" s="370"/>
      <c r="H211" s="370"/>
      <c r="I211" s="370"/>
      <c r="J211" s="370"/>
      <c r="K211" s="371"/>
      <c r="L211" s="1"/>
    </row>
    <row r="212" spans="1:12" ht="33.75" customHeight="1">
      <c r="A212" s="504" t="s">
        <v>225</v>
      </c>
      <c r="B212" s="504"/>
      <c r="C212" s="504"/>
      <c r="D212" s="504"/>
      <c r="E212" s="504"/>
      <c r="F212" s="369" t="s">
        <v>260</v>
      </c>
      <c r="G212" s="370"/>
      <c r="H212" s="370"/>
      <c r="I212" s="370"/>
      <c r="J212" s="370"/>
      <c r="K212" s="371"/>
      <c r="L212" s="1"/>
    </row>
    <row r="213" spans="1:12" ht="33.75" customHeight="1">
      <c r="A213" s="479" t="s">
        <v>226</v>
      </c>
      <c r="B213" s="480"/>
      <c r="C213" s="480"/>
      <c r="D213" s="480"/>
      <c r="E213" s="481"/>
      <c r="F213" s="369" t="s">
        <v>261</v>
      </c>
      <c r="G213" s="370"/>
      <c r="H213" s="370"/>
      <c r="I213" s="370"/>
      <c r="J213" s="370"/>
      <c r="K213" s="371"/>
      <c r="L213" s="1"/>
    </row>
    <row r="214" spans="1:12" ht="33.75" customHeight="1">
      <c r="A214" s="479" t="s">
        <v>337</v>
      </c>
      <c r="B214" s="480"/>
      <c r="C214" s="480"/>
      <c r="D214" s="480"/>
      <c r="E214" s="481"/>
      <c r="F214" s="369" t="s">
        <v>262</v>
      </c>
      <c r="G214" s="370"/>
      <c r="H214" s="370"/>
      <c r="I214" s="370"/>
      <c r="J214" s="370"/>
      <c r="K214" s="371"/>
      <c r="L214" s="1"/>
    </row>
    <row r="215" spans="1:12" ht="33.75" customHeight="1">
      <c r="A215" s="652" t="s">
        <v>402</v>
      </c>
      <c r="B215" s="653"/>
      <c r="C215" s="653"/>
      <c r="D215" s="653"/>
      <c r="E215" s="654"/>
      <c r="F215" s="369" t="s">
        <v>415</v>
      </c>
      <c r="G215" s="370"/>
      <c r="H215" s="370"/>
      <c r="I215" s="370"/>
      <c r="J215" s="370"/>
      <c r="K215" s="371"/>
      <c r="L215" s="1"/>
    </row>
    <row r="216" spans="1:12" ht="33.75" customHeight="1">
      <c r="A216" s="522" t="s">
        <v>400</v>
      </c>
      <c r="B216" s="522"/>
      <c r="C216" s="522"/>
      <c r="D216" s="522"/>
      <c r="E216" s="522"/>
      <c r="F216" s="396" t="s">
        <v>414</v>
      </c>
      <c r="G216" s="397"/>
      <c r="H216" s="397"/>
      <c r="I216" s="397"/>
      <c r="J216" s="397"/>
      <c r="K216" s="398"/>
      <c r="L216" s="1"/>
    </row>
    <row r="217" spans="1:12" ht="22.5" customHeight="1">
      <c r="A217" s="584" t="s">
        <v>220</v>
      </c>
      <c r="B217" s="584"/>
      <c r="C217" s="584"/>
      <c r="D217" s="584"/>
      <c r="E217" s="584"/>
      <c r="F217" s="584"/>
      <c r="G217" s="584"/>
      <c r="H217" s="584"/>
      <c r="I217" s="584"/>
      <c r="J217" s="1"/>
      <c r="K217" s="1"/>
      <c r="L217" s="1"/>
    </row>
    <row r="218" spans="2:4" ht="15.75" customHeight="1">
      <c r="B218" s="26"/>
      <c r="C218" s="26"/>
      <c r="D218" s="25"/>
    </row>
    <row r="219" ht="15.75" customHeight="1"/>
    <row r="220" ht="15.75" customHeight="1"/>
    <row r="221" ht="15.75" customHeight="1"/>
    <row r="222" ht="15.75" customHeight="1"/>
    <row r="223" ht="15.75" customHeight="1"/>
    <row r="224" spans="3:9" ht="15.75" customHeight="1">
      <c r="C224" s="30"/>
      <c r="D224" s="25"/>
      <c r="H224" s="26"/>
      <c r="I224" s="25"/>
    </row>
    <row r="225" spans="3:9" ht="15.75" customHeight="1">
      <c r="C225" s="30"/>
      <c r="D225" s="25"/>
      <c r="H225" s="26"/>
      <c r="I225" s="25"/>
    </row>
    <row r="226" spans="3:9" ht="15.75" customHeight="1">
      <c r="C226" s="30"/>
      <c r="D226" s="25"/>
      <c r="H226" s="26"/>
      <c r="I226" s="25"/>
    </row>
    <row r="227" spans="3:9" ht="15.75" customHeight="1">
      <c r="C227" s="30"/>
      <c r="D227" s="25"/>
      <c r="H227" s="26"/>
      <c r="I227" s="25"/>
    </row>
    <row r="228" spans="3:9" ht="15.75" customHeight="1">
      <c r="C228" s="30"/>
      <c r="D228" s="25"/>
      <c r="H228" s="26"/>
      <c r="I228" s="25"/>
    </row>
    <row r="229" spans="3:9" ht="15.75" customHeight="1">
      <c r="C229" s="30"/>
      <c r="D229" s="25"/>
      <c r="H229" s="26"/>
      <c r="I229" s="25"/>
    </row>
    <row r="230" spans="3:9" ht="15.75" customHeight="1">
      <c r="C230" s="30"/>
      <c r="D230" s="25"/>
      <c r="H230" s="26"/>
      <c r="I230" s="25"/>
    </row>
    <row r="231" spans="3:9" ht="15.75" customHeight="1">
      <c r="C231" s="30"/>
      <c r="D231" s="25"/>
      <c r="H231" s="26"/>
      <c r="I231" s="25"/>
    </row>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sheetData>
  <sheetProtection/>
  <mergeCells count="118">
    <mergeCell ref="F214:K214"/>
    <mergeCell ref="A215:E215"/>
    <mergeCell ref="F213:K213"/>
    <mergeCell ref="F215:K215"/>
    <mergeCell ref="A206:D206"/>
    <mergeCell ref="A168:C168"/>
    <mergeCell ref="A169:C169"/>
    <mergeCell ref="A170:C170"/>
    <mergeCell ref="A196:G196"/>
    <mergeCell ref="A187:C187"/>
    <mergeCell ref="A214:E214"/>
    <mergeCell ref="B22:B26"/>
    <mergeCell ref="B47:B51"/>
    <mergeCell ref="A46:A81"/>
    <mergeCell ref="B57:B61"/>
    <mergeCell ref="A130:C130"/>
    <mergeCell ref="A213:E213"/>
    <mergeCell ref="A144:C144"/>
    <mergeCell ref="A142:C142"/>
    <mergeCell ref="A132:C132"/>
    <mergeCell ref="A152:C152"/>
    <mergeCell ref="A151:C151"/>
    <mergeCell ref="A155:C155"/>
    <mergeCell ref="A150:I150"/>
    <mergeCell ref="B52:B56"/>
    <mergeCell ref="A134:C134"/>
    <mergeCell ref="A135:C135"/>
    <mergeCell ref="A136:C136"/>
    <mergeCell ref="A138:C138"/>
    <mergeCell ref="B77:B81"/>
    <mergeCell ref="B114:B118"/>
    <mergeCell ref="A141:C141"/>
    <mergeCell ref="A131:C131"/>
    <mergeCell ref="A149:C149"/>
    <mergeCell ref="A128:C128"/>
    <mergeCell ref="A145:C145"/>
    <mergeCell ref="A137:C137"/>
    <mergeCell ref="A88:A123"/>
    <mergeCell ref="A1:G1"/>
    <mergeCell ref="B12:B16"/>
    <mergeCell ref="B17:B21"/>
    <mergeCell ref="A6:A41"/>
    <mergeCell ref="B7:B11"/>
    <mergeCell ref="A143:C143"/>
    <mergeCell ref="A127:G127"/>
    <mergeCell ref="A140:C140"/>
    <mergeCell ref="B119:B123"/>
    <mergeCell ref="A133:C133"/>
    <mergeCell ref="A178:C178"/>
    <mergeCell ref="A195:C195"/>
    <mergeCell ref="A172:C172"/>
    <mergeCell ref="A153:I153"/>
    <mergeCell ref="A158:C158"/>
    <mergeCell ref="A154:C154"/>
    <mergeCell ref="A193:G193"/>
    <mergeCell ref="A182:C182"/>
    <mergeCell ref="A184:C184"/>
    <mergeCell ref="A183:C183"/>
    <mergeCell ref="A161:C161"/>
    <mergeCell ref="A160:C160"/>
    <mergeCell ref="A194:C194"/>
    <mergeCell ref="A156:I156"/>
    <mergeCell ref="A190:G190"/>
    <mergeCell ref="A173:C173"/>
    <mergeCell ref="A174:C174"/>
    <mergeCell ref="A185:C185"/>
    <mergeCell ref="A181:C181"/>
    <mergeCell ref="A188:C188"/>
    <mergeCell ref="A146:C146"/>
    <mergeCell ref="A157:C157"/>
    <mergeCell ref="F216:K216"/>
    <mergeCell ref="A200:C200"/>
    <mergeCell ref="A139:C139"/>
    <mergeCell ref="A147:C147"/>
    <mergeCell ref="A163:C163"/>
    <mergeCell ref="A179:C179"/>
    <mergeCell ref="A177:C177"/>
    <mergeCell ref="A180:C180"/>
    <mergeCell ref="A198:C198"/>
    <mergeCell ref="A164:C164"/>
    <mergeCell ref="A165:C165"/>
    <mergeCell ref="A199:G199"/>
    <mergeCell ref="A186:C186"/>
    <mergeCell ref="A176:G176"/>
    <mergeCell ref="A191:C191"/>
    <mergeCell ref="A192:C192"/>
    <mergeCell ref="A197:C197"/>
    <mergeCell ref="A189:C189"/>
    <mergeCell ref="A217:I217"/>
    <mergeCell ref="A167:C167"/>
    <mergeCell ref="A207:E207"/>
    <mergeCell ref="A208:E208"/>
    <mergeCell ref="A209:E209"/>
    <mergeCell ref="A210:E210"/>
    <mergeCell ref="A211:E211"/>
    <mergeCell ref="A212:E212"/>
    <mergeCell ref="A216:E216"/>
    <mergeCell ref="A201:C201"/>
    <mergeCell ref="B27:B31"/>
    <mergeCell ref="B32:B36"/>
    <mergeCell ref="B37:B41"/>
    <mergeCell ref="B67:B71"/>
    <mergeCell ref="B72:B76"/>
    <mergeCell ref="B109:B113"/>
    <mergeCell ref="B89:B93"/>
    <mergeCell ref="B104:B108"/>
    <mergeCell ref="B99:B103"/>
    <mergeCell ref="B62:B66"/>
    <mergeCell ref="F211:K211"/>
    <mergeCell ref="F212:K212"/>
    <mergeCell ref="A129:C129"/>
    <mergeCell ref="B94:B98"/>
    <mergeCell ref="F207:K207"/>
    <mergeCell ref="F208:K208"/>
    <mergeCell ref="F209:K209"/>
    <mergeCell ref="F210:K210"/>
    <mergeCell ref="A205:G205"/>
    <mergeCell ref="A159:I159"/>
  </mergeCells>
  <dataValidations count="1">
    <dataValidation allowBlank="1" showInputMessage="1" showErrorMessage="1" imeMode="off" sqref="D218:D65536 D157:D158 D160:D205 D151:D152 D154:D155 D1:D149"/>
  </dataValidations>
  <printOptions horizontalCentered="1"/>
  <pageMargins left="0.35433070866141736" right="0.35433070866141736" top="0.5905511811023623" bottom="0.35433070866141736" header="0.3937007874015748" footer="0.31496062992125984"/>
  <pageSetup horizontalDpi="600" verticalDpi="600" orientation="portrait" paperSize="9" scale="83" r:id="rId1"/>
  <headerFooter>
    <oddHeader>&amp;C&amp;"ＭＳ 明朝,標準"通所リハビリテーション・介護予防通所リハビリテーション</oddHeader>
  </headerFooter>
  <rowBreaks count="6" manualBreakCount="6">
    <brk id="42" max="255" man="1"/>
    <brk id="84" max="255" man="1"/>
    <brk id="126" max="255" man="1"/>
    <brk id="156" max="11" man="1"/>
    <brk id="165" max="255" man="1"/>
    <brk id="201" max="255" man="1"/>
  </rowBreaks>
</worksheet>
</file>

<file path=xl/worksheets/sheet2.xml><?xml version="1.0" encoding="utf-8"?>
<worksheet xmlns="http://schemas.openxmlformats.org/spreadsheetml/2006/main" xmlns:r="http://schemas.openxmlformats.org/officeDocument/2006/relationships">
  <sheetPr>
    <tabColor rgb="FFFFFF99"/>
    <pageSetUpPr fitToPage="1"/>
  </sheetPr>
  <dimension ref="A1:H42"/>
  <sheetViews>
    <sheetView showGridLines="0" zoomScale="90" zoomScaleNormal="90" zoomScaleSheetLayoutView="100" zoomScalePageLayoutView="0" workbookViewId="0" topLeftCell="A1">
      <selection activeCell="D14" sqref="D14"/>
    </sheetView>
  </sheetViews>
  <sheetFormatPr defaultColWidth="8.8515625" defaultRowHeight="15"/>
  <cols>
    <col min="1" max="1" width="3.57421875" style="27" customWidth="1"/>
    <col min="2" max="2" width="18.140625" style="27" customWidth="1"/>
    <col min="3" max="3" width="27.421875" style="32" customWidth="1"/>
    <col min="4" max="4" width="12.421875" style="27" customWidth="1"/>
    <col min="5" max="5" width="16.8515625" style="27" customWidth="1"/>
    <col min="6" max="6" width="3.28125" style="27" customWidth="1"/>
    <col min="7" max="7" width="4.421875" style="27" customWidth="1"/>
    <col min="8" max="16384" width="8.8515625" style="27" customWidth="1"/>
  </cols>
  <sheetData>
    <row r="1" spans="1:7" s="25" customFormat="1" ht="33.75" customHeight="1">
      <c r="A1" s="331" t="s">
        <v>8</v>
      </c>
      <c r="B1" s="331"/>
      <c r="C1" s="331"/>
      <c r="D1" s="331"/>
      <c r="E1" s="331"/>
      <c r="F1" s="331"/>
      <c r="G1" s="24"/>
    </row>
    <row r="2" spans="1:7" ht="14.25">
      <c r="A2" s="1"/>
      <c r="B2" s="2"/>
      <c r="C2" s="4"/>
      <c r="D2" s="1"/>
      <c r="E2" s="1"/>
      <c r="F2" s="1"/>
      <c r="G2" s="25"/>
    </row>
    <row r="3" spans="1:7" ht="17.25" customHeight="1">
      <c r="A3" s="1"/>
      <c r="B3" s="33" t="s">
        <v>16</v>
      </c>
      <c r="C3" s="12" t="str">
        <f>'入力'!C4</f>
        <v>６級地</v>
      </c>
      <c r="D3" s="33" t="s">
        <v>35</v>
      </c>
      <c r="E3" s="23">
        <f>VLOOKUP('入力'!C4,'入力'!F5:I11,2,FALSE)</f>
        <v>10.42</v>
      </c>
      <c r="F3" s="1"/>
      <c r="G3" s="25"/>
    </row>
    <row r="4" spans="1:7" ht="14.25">
      <c r="A4" s="1"/>
      <c r="B4" s="2"/>
      <c r="C4" s="4"/>
      <c r="D4" s="1"/>
      <c r="E4" s="1"/>
      <c r="F4" s="1"/>
      <c r="G4" s="25"/>
    </row>
    <row r="5" spans="1:7" ht="14.25">
      <c r="A5" s="1"/>
      <c r="B5" s="2"/>
      <c r="C5" s="4"/>
      <c r="D5" s="1"/>
      <c r="E5" s="1"/>
      <c r="F5" s="1"/>
      <c r="G5" s="25"/>
    </row>
    <row r="6" spans="1:7" s="29" customFormat="1" ht="31.5" customHeight="1">
      <c r="A6" s="34"/>
      <c r="B6" s="13"/>
      <c r="C6" s="35"/>
      <c r="D6" s="10" t="s">
        <v>125</v>
      </c>
      <c r="E6" s="11" t="s">
        <v>124</v>
      </c>
      <c r="F6" s="14"/>
      <c r="G6" s="28"/>
    </row>
    <row r="7" spans="1:8" ht="31.5" customHeight="1">
      <c r="A7" s="1"/>
      <c r="B7" s="53" t="s">
        <v>20</v>
      </c>
      <c r="C7" s="53" t="s">
        <v>21</v>
      </c>
      <c r="D7" s="53" t="s">
        <v>2</v>
      </c>
      <c r="E7" s="54" t="s">
        <v>129</v>
      </c>
      <c r="F7" s="3"/>
      <c r="G7" s="25"/>
      <c r="H7" s="31"/>
    </row>
    <row r="8" spans="1:7" ht="24.75" customHeight="1">
      <c r="A8" s="1"/>
      <c r="B8" s="322" t="s">
        <v>18</v>
      </c>
      <c r="C8" s="36" t="s">
        <v>9</v>
      </c>
      <c r="D8" s="256">
        <v>1057</v>
      </c>
      <c r="E8" s="257">
        <f aca="true" t="shared" si="0" ref="E8:E13">ROUNDDOWN(D8*$E$3,0)</f>
        <v>11013</v>
      </c>
      <c r="F8" s="1"/>
      <c r="G8" s="25"/>
    </row>
    <row r="9" spans="1:7" ht="24.75" customHeight="1">
      <c r="A9" s="1"/>
      <c r="B9" s="322"/>
      <c r="C9" s="39" t="s">
        <v>10</v>
      </c>
      <c r="D9" s="254">
        <v>1373</v>
      </c>
      <c r="E9" s="255">
        <f t="shared" si="0"/>
        <v>14306</v>
      </c>
      <c r="F9" s="1"/>
      <c r="G9" s="25"/>
    </row>
    <row r="10" spans="1:7" ht="24.75" customHeight="1">
      <c r="A10" s="1"/>
      <c r="B10" s="321" t="s">
        <v>17</v>
      </c>
      <c r="C10" s="36" t="s">
        <v>9</v>
      </c>
      <c r="D10" s="256">
        <v>529</v>
      </c>
      <c r="E10" s="257">
        <f t="shared" si="0"/>
        <v>5512</v>
      </c>
      <c r="F10" s="1"/>
      <c r="G10" s="25"/>
    </row>
    <row r="11" spans="1:7" ht="24.75" customHeight="1">
      <c r="A11" s="1"/>
      <c r="B11" s="322"/>
      <c r="C11" s="39" t="s">
        <v>10</v>
      </c>
      <c r="D11" s="254">
        <v>686</v>
      </c>
      <c r="E11" s="255">
        <f t="shared" si="0"/>
        <v>7148</v>
      </c>
      <c r="F11" s="1"/>
      <c r="G11" s="25"/>
    </row>
    <row r="12" spans="1:7" ht="24.75" customHeight="1">
      <c r="A12" s="1"/>
      <c r="B12" s="322" t="s">
        <v>19</v>
      </c>
      <c r="C12" s="36" t="s">
        <v>9</v>
      </c>
      <c r="D12" s="256">
        <v>317</v>
      </c>
      <c r="E12" s="257">
        <f t="shared" si="0"/>
        <v>3303</v>
      </c>
      <c r="F12" s="1"/>
      <c r="G12" s="25"/>
    </row>
    <row r="13" spans="1:7" ht="24.75" customHeight="1">
      <c r="A13" s="1"/>
      <c r="B13" s="322"/>
      <c r="C13" s="39" t="s">
        <v>10</v>
      </c>
      <c r="D13" s="254">
        <v>411</v>
      </c>
      <c r="E13" s="255">
        <f t="shared" si="0"/>
        <v>4282</v>
      </c>
      <c r="F13" s="1"/>
      <c r="G13" s="25"/>
    </row>
    <row r="14" spans="1:6" ht="30.75" customHeight="1">
      <c r="A14" s="42"/>
      <c r="B14" s="42"/>
      <c r="C14" s="43"/>
      <c r="D14" s="42"/>
      <c r="E14" s="42"/>
      <c r="F14" s="42"/>
    </row>
    <row r="15" spans="1:7" s="29" customFormat="1" ht="31.5" customHeight="1">
      <c r="A15" s="34"/>
      <c r="B15" s="13"/>
      <c r="C15" s="35"/>
      <c r="D15" s="10" t="s">
        <v>125</v>
      </c>
      <c r="E15" s="11" t="s">
        <v>124</v>
      </c>
      <c r="F15" s="14"/>
      <c r="G15" s="28"/>
    </row>
    <row r="16" spans="1:6" ht="27.75" customHeight="1">
      <c r="A16" s="42"/>
      <c r="B16" s="332" t="s">
        <v>40</v>
      </c>
      <c r="C16" s="333"/>
      <c r="D16" s="53" t="s">
        <v>2</v>
      </c>
      <c r="E16" s="54" t="s">
        <v>22</v>
      </c>
      <c r="F16" s="42"/>
    </row>
    <row r="17" spans="1:6" ht="24.75" customHeight="1">
      <c r="A17" s="42"/>
      <c r="B17" s="325" t="s">
        <v>1</v>
      </c>
      <c r="C17" s="326"/>
      <c r="D17" s="44">
        <v>300</v>
      </c>
      <c r="E17" s="45">
        <f aca="true" t="shared" si="1" ref="E17:E24">ROUNDDOWN(D17*$E$3,0)</f>
        <v>3126</v>
      </c>
      <c r="F17" s="42"/>
    </row>
    <row r="18" spans="1:6" ht="24.75" customHeight="1">
      <c r="A18" s="42"/>
      <c r="B18" s="327" t="s">
        <v>11</v>
      </c>
      <c r="C18" s="328"/>
      <c r="D18" s="46">
        <v>200</v>
      </c>
      <c r="E18" s="47">
        <f t="shared" si="1"/>
        <v>2084</v>
      </c>
      <c r="F18" s="42"/>
    </row>
    <row r="19" spans="1:6" ht="24.75" customHeight="1">
      <c r="A19" s="42"/>
      <c r="B19" s="336" t="s">
        <v>12</v>
      </c>
      <c r="C19" s="337"/>
      <c r="D19" s="48">
        <v>100</v>
      </c>
      <c r="E19" s="49">
        <f t="shared" si="1"/>
        <v>1042</v>
      </c>
      <c r="F19" s="42"/>
    </row>
    <row r="20" spans="1:6" ht="24.75" customHeight="1">
      <c r="A20" s="340" t="s">
        <v>304</v>
      </c>
      <c r="B20" s="338" t="s">
        <v>301</v>
      </c>
      <c r="C20" s="339"/>
      <c r="D20" s="256">
        <v>450</v>
      </c>
      <c r="E20" s="257">
        <f t="shared" si="1"/>
        <v>4689</v>
      </c>
      <c r="F20" s="42"/>
    </row>
    <row r="21" spans="1:6" ht="24.75" customHeight="1">
      <c r="A21" s="341"/>
      <c r="B21" s="342" t="s">
        <v>297</v>
      </c>
      <c r="C21" s="343"/>
      <c r="D21" s="258">
        <v>600</v>
      </c>
      <c r="E21" s="259">
        <f t="shared" si="1"/>
        <v>6252</v>
      </c>
      <c r="F21" s="42"/>
    </row>
    <row r="22" spans="1:6" ht="24.75" customHeight="1">
      <c r="A22" s="341"/>
      <c r="B22" s="342" t="s">
        <v>300</v>
      </c>
      <c r="C22" s="343"/>
      <c r="D22" s="258">
        <v>600</v>
      </c>
      <c r="E22" s="259">
        <f t="shared" si="1"/>
        <v>6252</v>
      </c>
      <c r="F22" s="42"/>
    </row>
    <row r="23" spans="1:6" ht="24.75" customHeight="1">
      <c r="A23" s="341"/>
      <c r="B23" s="342" t="s">
        <v>298</v>
      </c>
      <c r="C23" s="343"/>
      <c r="D23" s="258">
        <v>750</v>
      </c>
      <c r="E23" s="259">
        <f t="shared" si="1"/>
        <v>7815</v>
      </c>
      <c r="F23" s="42"/>
    </row>
    <row r="24" spans="1:6" ht="24.75" customHeight="1">
      <c r="A24" s="341"/>
      <c r="B24" s="344" t="s">
        <v>299</v>
      </c>
      <c r="C24" s="345"/>
      <c r="D24" s="260">
        <v>900</v>
      </c>
      <c r="E24" s="255">
        <f t="shared" si="1"/>
        <v>9378</v>
      </c>
      <c r="F24" s="42"/>
    </row>
    <row r="25" spans="1:6" ht="14.25">
      <c r="A25" s="42"/>
      <c r="B25" s="325" t="s">
        <v>13</v>
      </c>
      <c r="C25" s="326"/>
      <c r="D25" s="329" t="s">
        <v>284</v>
      </c>
      <c r="E25" s="330"/>
      <c r="F25" s="42"/>
    </row>
    <row r="26" spans="1:6" ht="14.25">
      <c r="A26" s="42"/>
      <c r="B26" s="325" t="s">
        <v>14</v>
      </c>
      <c r="C26" s="326"/>
      <c r="D26" s="329" t="s">
        <v>284</v>
      </c>
      <c r="E26" s="330"/>
      <c r="F26" s="42"/>
    </row>
    <row r="27" spans="1:6" ht="24.75" customHeight="1">
      <c r="A27" s="42"/>
      <c r="B27" s="325" t="s">
        <v>36</v>
      </c>
      <c r="C27" s="326"/>
      <c r="D27" s="44">
        <v>300</v>
      </c>
      <c r="E27" s="45">
        <f aca="true" t="shared" si="2" ref="E27:E35">ROUNDDOWN(D27*$E$3,0)</f>
        <v>3126</v>
      </c>
      <c r="F27" s="42"/>
    </row>
    <row r="28" spans="1:6" ht="24.75" customHeight="1">
      <c r="A28" s="42"/>
      <c r="B28" s="325" t="s">
        <v>149</v>
      </c>
      <c r="C28" s="326"/>
      <c r="D28" s="44">
        <v>300</v>
      </c>
      <c r="E28" s="45">
        <f t="shared" si="2"/>
        <v>3126</v>
      </c>
      <c r="F28" s="42"/>
    </row>
    <row r="29" spans="1:6" ht="24.75" customHeight="1">
      <c r="A29" s="42"/>
      <c r="B29" s="325" t="s">
        <v>37</v>
      </c>
      <c r="C29" s="326"/>
      <c r="D29" s="44">
        <v>200</v>
      </c>
      <c r="E29" s="45">
        <f t="shared" si="2"/>
        <v>2084</v>
      </c>
      <c r="F29" s="42"/>
    </row>
    <row r="30" spans="1:6" ht="24.75" customHeight="1">
      <c r="A30" s="251" t="s">
        <v>305</v>
      </c>
      <c r="B30" s="348" t="s">
        <v>303</v>
      </c>
      <c r="C30" s="349"/>
      <c r="D30" s="262">
        <v>400</v>
      </c>
      <c r="E30" s="263">
        <f>ROUNDDOWN(D30*$E$3,0)</f>
        <v>4168</v>
      </c>
      <c r="F30" s="42"/>
    </row>
    <row r="31" spans="1:6" ht="24.75" customHeight="1">
      <c r="A31" s="341" t="s">
        <v>305</v>
      </c>
      <c r="B31" s="327" t="s">
        <v>38</v>
      </c>
      <c r="C31" s="328"/>
      <c r="D31" s="46">
        <v>500</v>
      </c>
      <c r="E31" s="47">
        <f t="shared" si="2"/>
        <v>5210</v>
      </c>
      <c r="F31" s="42"/>
    </row>
    <row r="32" spans="1:6" ht="24.75" customHeight="1">
      <c r="A32" s="341"/>
      <c r="B32" s="334" t="s">
        <v>39</v>
      </c>
      <c r="C32" s="335"/>
      <c r="D32" s="50">
        <v>400</v>
      </c>
      <c r="E32" s="51">
        <f t="shared" si="2"/>
        <v>4168</v>
      </c>
      <c r="F32" s="42"/>
    </row>
    <row r="33" spans="1:6" ht="24.75" customHeight="1">
      <c r="A33" s="341"/>
      <c r="B33" s="323" t="s">
        <v>150</v>
      </c>
      <c r="C33" s="324"/>
      <c r="D33" s="249">
        <v>300</v>
      </c>
      <c r="E33" s="250">
        <f t="shared" si="2"/>
        <v>3126</v>
      </c>
      <c r="F33" s="42"/>
    </row>
    <row r="34" spans="1:6" ht="24.75" customHeight="1">
      <c r="A34" s="341"/>
      <c r="B34" s="346" t="s">
        <v>302</v>
      </c>
      <c r="C34" s="347"/>
      <c r="D34" s="254">
        <v>125</v>
      </c>
      <c r="E34" s="261">
        <f t="shared" si="2"/>
        <v>1302</v>
      </c>
      <c r="F34" s="42"/>
    </row>
    <row r="35" spans="1:6" ht="24.75" customHeight="1">
      <c r="A35" s="42"/>
      <c r="B35" s="325" t="s">
        <v>151</v>
      </c>
      <c r="C35" s="326"/>
      <c r="D35" s="44">
        <v>-200</v>
      </c>
      <c r="E35" s="45">
        <f t="shared" si="2"/>
        <v>-2084</v>
      </c>
      <c r="F35" s="42"/>
    </row>
    <row r="36" spans="1:6" ht="10.5" customHeight="1">
      <c r="A36" s="42"/>
      <c r="B36" s="42"/>
      <c r="C36" s="4"/>
      <c r="D36" s="42"/>
      <c r="E36" s="42"/>
      <c r="F36" s="42"/>
    </row>
    <row r="37" ht="14.25">
      <c r="C37" s="26"/>
    </row>
    <row r="38" ht="14.25">
      <c r="C38" s="26"/>
    </row>
    <row r="39" ht="14.25">
      <c r="C39" s="26"/>
    </row>
    <row r="40" ht="14.25">
      <c r="C40" s="26"/>
    </row>
    <row r="41" ht="14.25">
      <c r="C41" s="26"/>
    </row>
    <row r="42" ht="14.25">
      <c r="C42" s="26"/>
    </row>
  </sheetData>
  <sheetProtection/>
  <mergeCells count="28">
    <mergeCell ref="A20:A24"/>
    <mergeCell ref="A31:A34"/>
    <mergeCell ref="B21:C21"/>
    <mergeCell ref="B22:C22"/>
    <mergeCell ref="B23:C23"/>
    <mergeCell ref="B24:C24"/>
    <mergeCell ref="B34:C34"/>
    <mergeCell ref="B30:C30"/>
    <mergeCell ref="D25:E25"/>
    <mergeCell ref="D26:E26"/>
    <mergeCell ref="A1:F1"/>
    <mergeCell ref="B16:C16"/>
    <mergeCell ref="B17:C17"/>
    <mergeCell ref="B32:C32"/>
    <mergeCell ref="B18:C18"/>
    <mergeCell ref="B19:C19"/>
    <mergeCell ref="B20:C20"/>
    <mergeCell ref="B8:B9"/>
    <mergeCell ref="B10:B11"/>
    <mergeCell ref="B12:B13"/>
    <mergeCell ref="B33:C33"/>
    <mergeCell ref="B35:C35"/>
    <mergeCell ref="B25:C25"/>
    <mergeCell ref="B26:C26"/>
    <mergeCell ref="B27:C27"/>
    <mergeCell ref="B28:C28"/>
    <mergeCell ref="B29:C29"/>
    <mergeCell ref="B31:C31"/>
  </mergeCells>
  <dataValidations count="1">
    <dataValidation allowBlank="1" showInputMessage="1" showErrorMessage="1" imeMode="off" sqref="D1:D65536"/>
  </dataValidations>
  <printOptions horizontalCentered="1"/>
  <pageMargins left="0.3937007874015748" right="0.3937007874015748" top="0.7480314960629921" bottom="0.3937007874015748"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F0"/>
  </sheetPr>
  <dimension ref="A1:P62"/>
  <sheetViews>
    <sheetView showGridLines="0" view="pageBreakPreview" zoomScale="85" zoomScaleSheetLayoutView="85" workbookViewId="0" topLeftCell="A1">
      <selection activeCell="Q44" sqref="Q44"/>
    </sheetView>
  </sheetViews>
  <sheetFormatPr defaultColWidth="9.00390625" defaultRowHeight="15"/>
  <cols>
    <col min="1" max="1" width="3.57421875" style="25" customWidth="1"/>
    <col min="2" max="2" width="10.8515625" style="25" customWidth="1"/>
    <col min="3" max="3" width="12.00390625" style="26" customWidth="1"/>
    <col min="4" max="4" width="6.421875" style="25" customWidth="1"/>
    <col min="5" max="6" width="11.421875" style="25" customWidth="1"/>
    <col min="7" max="7" width="9.00390625" style="25" customWidth="1"/>
    <col min="8" max="8" width="11.421875" style="25" customWidth="1"/>
    <col min="9" max="9" width="9.00390625" style="25" customWidth="1"/>
    <col min="10" max="10" width="11.421875" style="25" customWidth="1"/>
    <col min="11" max="11" width="9.00390625" style="25" customWidth="1"/>
    <col min="12" max="12" width="1.421875" style="25" customWidth="1"/>
    <col min="13" max="16384" width="9.00390625" style="25" customWidth="1"/>
  </cols>
  <sheetData>
    <row r="1" spans="1:12" ht="11.25" customHeight="1">
      <c r="A1" s="375"/>
      <c r="B1" s="375"/>
      <c r="C1" s="375"/>
      <c r="D1" s="375"/>
      <c r="E1" s="375"/>
      <c r="F1" s="375"/>
      <c r="G1" s="375"/>
      <c r="H1" s="147"/>
      <c r="I1" s="147"/>
      <c r="J1" s="1"/>
      <c r="K1" s="1"/>
      <c r="L1" s="1"/>
    </row>
    <row r="2" spans="1:12" ht="18" customHeight="1">
      <c r="A2" s="1"/>
      <c r="B2" s="1"/>
      <c r="C2" s="4"/>
      <c r="D2" s="33" t="s">
        <v>127</v>
      </c>
      <c r="E2" s="12" t="str">
        <f>'入力'!C4</f>
        <v>６級地</v>
      </c>
      <c r="F2" s="3" t="s">
        <v>35</v>
      </c>
      <c r="G2" s="23">
        <f>VLOOKUP('入力'!C4,'入力'!F5:I11,2,FALSE)</f>
        <v>10.42</v>
      </c>
      <c r="H2" s="147"/>
      <c r="I2" s="147"/>
      <c r="J2" s="1"/>
      <c r="K2" s="1"/>
      <c r="L2" s="1"/>
    </row>
    <row r="3" spans="1:12" ht="23.25" customHeight="1">
      <c r="A3" s="1"/>
      <c r="B3" s="1"/>
      <c r="C3" s="2"/>
      <c r="D3" s="3"/>
      <c r="E3" s="2"/>
      <c r="F3" s="1"/>
      <c r="G3" s="1"/>
      <c r="H3" s="147"/>
      <c r="I3" s="147"/>
      <c r="J3" s="1"/>
      <c r="K3" s="1"/>
      <c r="L3" s="1"/>
    </row>
    <row r="4" spans="1:12" ht="34.5" customHeight="1">
      <c r="A4" s="382" t="s">
        <v>123</v>
      </c>
      <c r="B4" s="382"/>
      <c r="C4" s="382"/>
      <c r="D4" s="177" t="s">
        <v>125</v>
      </c>
      <c r="E4" s="176" t="s">
        <v>268</v>
      </c>
      <c r="F4" s="176" t="s">
        <v>269</v>
      </c>
      <c r="G4" s="177" t="s">
        <v>126</v>
      </c>
      <c r="H4" s="178" t="s">
        <v>270</v>
      </c>
      <c r="I4" s="179" t="s">
        <v>271</v>
      </c>
      <c r="J4" s="178" t="s">
        <v>393</v>
      </c>
      <c r="K4" s="179" t="s">
        <v>394</v>
      </c>
      <c r="L4" s="1"/>
    </row>
    <row r="5" spans="1:12" ht="45" customHeight="1">
      <c r="A5" s="1"/>
      <c r="B5" s="203" t="s">
        <v>23</v>
      </c>
      <c r="C5" s="204" t="s">
        <v>118</v>
      </c>
      <c r="D5" s="205" t="s">
        <v>2</v>
      </c>
      <c r="E5" s="206" t="s">
        <v>281</v>
      </c>
      <c r="F5" s="207" t="s">
        <v>264</v>
      </c>
      <c r="G5" s="208" t="s">
        <v>265</v>
      </c>
      <c r="H5" s="207" t="s">
        <v>266</v>
      </c>
      <c r="I5" s="208" t="s">
        <v>267</v>
      </c>
      <c r="J5" s="207" t="s">
        <v>392</v>
      </c>
      <c r="K5" s="208" t="s">
        <v>395</v>
      </c>
      <c r="L5" s="147"/>
    </row>
    <row r="6" spans="1:12" ht="30" customHeight="1">
      <c r="A6" s="1"/>
      <c r="B6" s="353" t="s">
        <v>109</v>
      </c>
      <c r="C6" s="56" t="s">
        <v>113</v>
      </c>
      <c r="D6" s="75">
        <v>166</v>
      </c>
      <c r="E6" s="57">
        <f aca="true" t="shared" si="0" ref="E6:E20">ROUNDDOWN(D6*$G$2,0)</f>
        <v>1729</v>
      </c>
      <c r="F6" s="37">
        <f aca="true" t="shared" si="1" ref="F6:F11">ROUNDDOWN(E6*0.9,0)</f>
        <v>1556</v>
      </c>
      <c r="G6" s="57">
        <f aca="true" t="shared" si="2" ref="G6:G11">E6-F6</f>
        <v>173</v>
      </c>
      <c r="H6" s="37">
        <f>ROUNDDOWN(E6*0.8,0)</f>
        <v>1383</v>
      </c>
      <c r="I6" s="57">
        <f>E6-H6</f>
        <v>346</v>
      </c>
      <c r="J6" s="37">
        <f>ROUNDDOWN(E6*0.7,0)</f>
        <v>1210</v>
      </c>
      <c r="K6" s="57">
        <f>E6-J6</f>
        <v>519</v>
      </c>
      <c r="L6" s="1"/>
    </row>
    <row r="7" spans="1:12" ht="15.75" customHeight="1">
      <c r="A7" s="1"/>
      <c r="B7" s="354"/>
      <c r="C7" s="58" t="s">
        <v>31</v>
      </c>
      <c r="D7" s="59">
        <f>ROUND(D6*1.25,0)</f>
        <v>208</v>
      </c>
      <c r="E7" s="60">
        <f t="shared" si="0"/>
        <v>2167</v>
      </c>
      <c r="F7" s="61">
        <f t="shared" si="1"/>
        <v>1950</v>
      </c>
      <c r="G7" s="60">
        <f t="shared" si="2"/>
        <v>217</v>
      </c>
      <c r="H7" s="61">
        <f aca="true" t="shared" si="3" ref="H7:H27">ROUNDDOWN(E7*0.8,0)</f>
        <v>1733</v>
      </c>
      <c r="I7" s="60">
        <f aca="true" t="shared" si="4" ref="I7:I27">E7-H7</f>
        <v>434</v>
      </c>
      <c r="J7" s="61">
        <f>ROUNDDOWN(E7*0.7,0)</f>
        <v>1516</v>
      </c>
      <c r="K7" s="60">
        <f aca="true" t="shared" si="5" ref="K7:K22">E7-J7</f>
        <v>651</v>
      </c>
      <c r="L7" s="1"/>
    </row>
    <row r="8" spans="1:12" ht="15.75" customHeight="1">
      <c r="A8" s="1"/>
      <c r="B8" s="354"/>
      <c r="C8" s="62" t="s">
        <v>32</v>
      </c>
      <c r="D8" s="63">
        <f>ROUND(D6*1.5,0)</f>
        <v>249</v>
      </c>
      <c r="E8" s="64">
        <f t="shared" si="0"/>
        <v>2594</v>
      </c>
      <c r="F8" s="40">
        <f t="shared" si="1"/>
        <v>2334</v>
      </c>
      <c r="G8" s="64">
        <f t="shared" si="2"/>
        <v>260</v>
      </c>
      <c r="H8" s="151">
        <f t="shared" si="3"/>
        <v>2075</v>
      </c>
      <c r="I8" s="152">
        <f t="shared" si="4"/>
        <v>519</v>
      </c>
      <c r="J8" s="151">
        <f>ROUNDDOWN(E8*0.7,0)</f>
        <v>1815</v>
      </c>
      <c r="K8" s="152">
        <f t="shared" si="5"/>
        <v>779</v>
      </c>
      <c r="L8" s="1"/>
    </row>
    <row r="9" spans="1:12" ht="30" customHeight="1">
      <c r="A9" s="1"/>
      <c r="B9" s="353" t="s">
        <v>110</v>
      </c>
      <c r="C9" s="56" t="s">
        <v>113</v>
      </c>
      <c r="D9" s="266">
        <v>249</v>
      </c>
      <c r="E9" s="267">
        <f t="shared" si="0"/>
        <v>2594</v>
      </c>
      <c r="F9" s="256">
        <f t="shared" si="1"/>
        <v>2334</v>
      </c>
      <c r="G9" s="267">
        <f t="shared" si="2"/>
        <v>260</v>
      </c>
      <c r="H9" s="256">
        <f t="shared" si="3"/>
        <v>2075</v>
      </c>
      <c r="I9" s="267">
        <f t="shared" si="4"/>
        <v>519</v>
      </c>
      <c r="J9" s="256">
        <f aca="true" t="shared" si="6" ref="J9:J22">ROUNDDOWN(E9*0.7,0)</f>
        <v>1815</v>
      </c>
      <c r="K9" s="267">
        <f t="shared" si="5"/>
        <v>779</v>
      </c>
      <c r="L9" s="1"/>
    </row>
    <row r="10" spans="1:12" ht="15.75" customHeight="1">
      <c r="A10" s="1"/>
      <c r="B10" s="354"/>
      <c r="C10" s="58" t="s">
        <v>31</v>
      </c>
      <c r="D10" s="59">
        <f>ROUND(D9*1.25,0)</f>
        <v>311</v>
      </c>
      <c r="E10" s="60">
        <f t="shared" si="0"/>
        <v>3240</v>
      </c>
      <c r="F10" s="61">
        <f t="shared" si="1"/>
        <v>2916</v>
      </c>
      <c r="G10" s="60">
        <f t="shared" si="2"/>
        <v>324</v>
      </c>
      <c r="H10" s="61">
        <f t="shared" si="3"/>
        <v>2592</v>
      </c>
      <c r="I10" s="60">
        <f t="shared" si="4"/>
        <v>648</v>
      </c>
      <c r="J10" s="61">
        <f t="shared" si="6"/>
        <v>2268</v>
      </c>
      <c r="K10" s="60">
        <f t="shared" si="5"/>
        <v>972</v>
      </c>
      <c r="L10" s="1"/>
    </row>
    <row r="11" spans="1:12" ht="15.75" customHeight="1">
      <c r="A11" s="1"/>
      <c r="B11" s="354"/>
      <c r="C11" s="62" t="s">
        <v>32</v>
      </c>
      <c r="D11" s="63">
        <f>ROUND(D9*1.5,0)</f>
        <v>374</v>
      </c>
      <c r="E11" s="64">
        <f t="shared" si="0"/>
        <v>3897</v>
      </c>
      <c r="F11" s="40">
        <f t="shared" si="1"/>
        <v>3507</v>
      </c>
      <c r="G11" s="64">
        <f t="shared" si="2"/>
        <v>390</v>
      </c>
      <c r="H11" s="40">
        <f t="shared" si="3"/>
        <v>3117</v>
      </c>
      <c r="I11" s="64">
        <f t="shared" si="4"/>
        <v>780</v>
      </c>
      <c r="J11" s="151">
        <f t="shared" si="6"/>
        <v>2727</v>
      </c>
      <c r="K11" s="152">
        <f t="shared" si="5"/>
        <v>1170</v>
      </c>
      <c r="L11" s="1"/>
    </row>
    <row r="12" spans="1:12" ht="30" customHeight="1">
      <c r="A12" s="1"/>
      <c r="B12" s="353" t="s">
        <v>111</v>
      </c>
      <c r="C12" s="56" t="s">
        <v>113</v>
      </c>
      <c r="D12" s="266">
        <v>395</v>
      </c>
      <c r="E12" s="267">
        <f t="shared" si="0"/>
        <v>4115</v>
      </c>
      <c r="F12" s="256">
        <f aca="true" t="shared" si="7" ref="F12:F27">ROUNDDOWN(E12*0.9,0)</f>
        <v>3703</v>
      </c>
      <c r="G12" s="267">
        <f aca="true" t="shared" si="8" ref="G12:G17">E12-F12</f>
        <v>412</v>
      </c>
      <c r="H12" s="268">
        <f t="shared" si="3"/>
        <v>3292</v>
      </c>
      <c r="I12" s="269">
        <f t="shared" si="4"/>
        <v>823</v>
      </c>
      <c r="J12" s="256">
        <f t="shared" si="6"/>
        <v>2880</v>
      </c>
      <c r="K12" s="267">
        <f t="shared" si="5"/>
        <v>1235</v>
      </c>
      <c r="L12" s="1"/>
    </row>
    <row r="13" spans="1:12" ht="15.75" customHeight="1">
      <c r="A13" s="1"/>
      <c r="B13" s="354"/>
      <c r="C13" s="58" t="s">
        <v>31</v>
      </c>
      <c r="D13" s="59">
        <f>ROUND(D12*1.25,0)</f>
        <v>494</v>
      </c>
      <c r="E13" s="60">
        <f t="shared" si="0"/>
        <v>5147</v>
      </c>
      <c r="F13" s="61">
        <f t="shared" si="7"/>
        <v>4632</v>
      </c>
      <c r="G13" s="60">
        <f t="shared" si="8"/>
        <v>515</v>
      </c>
      <c r="H13" s="61">
        <f t="shared" si="3"/>
        <v>4117</v>
      </c>
      <c r="I13" s="60">
        <f t="shared" si="4"/>
        <v>1030</v>
      </c>
      <c r="J13" s="61">
        <f t="shared" si="6"/>
        <v>3602</v>
      </c>
      <c r="K13" s="60">
        <f t="shared" si="5"/>
        <v>1545</v>
      </c>
      <c r="L13" s="1"/>
    </row>
    <row r="14" spans="1:12" ht="15.75" customHeight="1">
      <c r="A14" s="1"/>
      <c r="B14" s="354"/>
      <c r="C14" s="62" t="s">
        <v>32</v>
      </c>
      <c r="D14" s="63">
        <f>ROUND(D12*1.5,0)</f>
        <v>593</v>
      </c>
      <c r="E14" s="64">
        <f t="shared" si="0"/>
        <v>6179</v>
      </c>
      <c r="F14" s="40">
        <f t="shared" si="7"/>
        <v>5561</v>
      </c>
      <c r="G14" s="64">
        <f t="shared" si="8"/>
        <v>618</v>
      </c>
      <c r="H14" s="151">
        <f t="shared" si="3"/>
        <v>4943</v>
      </c>
      <c r="I14" s="152">
        <f t="shared" si="4"/>
        <v>1236</v>
      </c>
      <c r="J14" s="151">
        <f t="shared" si="6"/>
        <v>4325</v>
      </c>
      <c r="K14" s="152">
        <f t="shared" si="5"/>
        <v>1854</v>
      </c>
      <c r="L14" s="1"/>
    </row>
    <row r="15" spans="1:12" ht="30" customHeight="1">
      <c r="A15" s="1"/>
      <c r="B15" s="353" t="s">
        <v>112</v>
      </c>
      <c r="C15" s="56" t="s">
        <v>113</v>
      </c>
      <c r="D15" s="266">
        <v>577</v>
      </c>
      <c r="E15" s="267">
        <f t="shared" si="0"/>
        <v>6012</v>
      </c>
      <c r="F15" s="256">
        <f t="shared" si="7"/>
        <v>5410</v>
      </c>
      <c r="G15" s="267">
        <f t="shared" si="8"/>
        <v>602</v>
      </c>
      <c r="H15" s="256">
        <f t="shared" si="3"/>
        <v>4809</v>
      </c>
      <c r="I15" s="267">
        <f t="shared" si="4"/>
        <v>1203</v>
      </c>
      <c r="J15" s="256">
        <f t="shared" si="6"/>
        <v>4208</v>
      </c>
      <c r="K15" s="267">
        <f t="shared" si="5"/>
        <v>1804</v>
      </c>
      <c r="L15" s="1"/>
    </row>
    <row r="16" spans="1:12" ht="15.75" customHeight="1">
      <c r="A16" s="1"/>
      <c r="B16" s="354"/>
      <c r="C16" s="58" t="s">
        <v>31</v>
      </c>
      <c r="D16" s="59">
        <f>ROUND(D15*1.25,0)</f>
        <v>721</v>
      </c>
      <c r="E16" s="60">
        <f t="shared" si="0"/>
        <v>7512</v>
      </c>
      <c r="F16" s="61">
        <f t="shared" si="7"/>
        <v>6760</v>
      </c>
      <c r="G16" s="60">
        <f t="shared" si="8"/>
        <v>752</v>
      </c>
      <c r="H16" s="61">
        <f t="shared" si="3"/>
        <v>6009</v>
      </c>
      <c r="I16" s="60">
        <f t="shared" si="4"/>
        <v>1503</v>
      </c>
      <c r="J16" s="61">
        <f t="shared" si="6"/>
        <v>5258</v>
      </c>
      <c r="K16" s="60">
        <f t="shared" si="5"/>
        <v>2254</v>
      </c>
      <c r="L16" s="1"/>
    </row>
    <row r="17" spans="1:12" ht="15.75" customHeight="1">
      <c r="A17" s="1"/>
      <c r="B17" s="354"/>
      <c r="C17" s="62" t="s">
        <v>32</v>
      </c>
      <c r="D17" s="63">
        <f>ROUND(D15*1.5,0)</f>
        <v>866</v>
      </c>
      <c r="E17" s="64">
        <f t="shared" si="0"/>
        <v>9023</v>
      </c>
      <c r="F17" s="40">
        <f t="shared" si="7"/>
        <v>8120</v>
      </c>
      <c r="G17" s="64">
        <f t="shared" si="8"/>
        <v>903</v>
      </c>
      <c r="H17" s="40">
        <f t="shared" si="3"/>
        <v>7218</v>
      </c>
      <c r="I17" s="64">
        <f t="shared" si="4"/>
        <v>1805</v>
      </c>
      <c r="J17" s="151">
        <f t="shared" si="6"/>
        <v>6316</v>
      </c>
      <c r="K17" s="152">
        <f t="shared" si="5"/>
        <v>2707</v>
      </c>
      <c r="L17" s="1"/>
    </row>
    <row r="18" spans="1:12" ht="30" customHeight="1">
      <c r="A18" s="1"/>
      <c r="B18" s="353" t="s">
        <v>114</v>
      </c>
      <c r="C18" s="56" t="s">
        <v>113</v>
      </c>
      <c r="D18" s="266">
        <v>83</v>
      </c>
      <c r="E18" s="267">
        <f t="shared" si="0"/>
        <v>864</v>
      </c>
      <c r="F18" s="256">
        <f>ROUNDDOWN(E18*0.9,0)</f>
        <v>777</v>
      </c>
      <c r="G18" s="267">
        <f>E18-F18</f>
        <v>87</v>
      </c>
      <c r="H18" s="268">
        <f t="shared" si="3"/>
        <v>691</v>
      </c>
      <c r="I18" s="269">
        <f t="shared" si="4"/>
        <v>173</v>
      </c>
      <c r="J18" s="256">
        <f t="shared" si="6"/>
        <v>604</v>
      </c>
      <c r="K18" s="267">
        <f t="shared" si="5"/>
        <v>260</v>
      </c>
      <c r="L18" s="1"/>
    </row>
    <row r="19" spans="1:12" ht="15.75" customHeight="1">
      <c r="A19" s="1"/>
      <c r="B19" s="354"/>
      <c r="C19" s="58" t="s">
        <v>31</v>
      </c>
      <c r="D19" s="59">
        <f>ROUND(D18*1.25,0)</f>
        <v>104</v>
      </c>
      <c r="E19" s="60">
        <f t="shared" si="0"/>
        <v>1083</v>
      </c>
      <c r="F19" s="61">
        <f>ROUNDDOWN(E19*0.9,0)</f>
        <v>974</v>
      </c>
      <c r="G19" s="60">
        <f>E19-F19</f>
        <v>109</v>
      </c>
      <c r="H19" s="61">
        <f t="shared" si="3"/>
        <v>866</v>
      </c>
      <c r="I19" s="60">
        <f t="shared" si="4"/>
        <v>217</v>
      </c>
      <c r="J19" s="61">
        <f t="shared" si="6"/>
        <v>758</v>
      </c>
      <c r="K19" s="60">
        <f t="shared" si="5"/>
        <v>325</v>
      </c>
      <c r="L19" s="1"/>
    </row>
    <row r="20" spans="1:12" ht="15.75" customHeight="1">
      <c r="A20" s="1"/>
      <c r="B20" s="354"/>
      <c r="C20" s="62" t="s">
        <v>32</v>
      </c>
      <c r="D20" s="63">
        <f>ROUND(D18*1.5,0)</f>
        <v>125</v>
      </c>
      <c r="E20" s="64">
        <f t="shared" si="0"/>
        <v>1302</v>
      </c>
      <c r="F20" s="40">
        <f>ROUNDDOWN(E20*0.9,0)</f>
        <v>1171</v>
      </c>
      <c r="G20" s="64">
        <f>E20-F20</f>
        <v>131</v>
      </c>
      <c r="H20" s="40">
        <f t="shared" si="3"/>
        <v>1041</v>
      </c>
      <c r="I20" s="64">
        <f t="shared" si="4"/>
        <v>261</v>
      </c>
      <c r="J20" s="151">
        <f t="shared" si="6"/>
        <v>911</v>
      </c>
      <c r="K20" s="152">
        <f t="shared" si="5"/>
        <v>391</v>
      </c>
      <c r="L20" s="1"/>
    </row>
    <row r="21" spans="1:12" ht="14.25" customHeight="1">
      <c r="A21" s="1"/>
      <c r="B21" s="1"/>
      <c r="C21" s="4"/>
      <c r="D21" s="65"/>
      <c r="E21" s="1"/>
      <c r="F21" s="65"/>
      <c r="G21" s="1"/>
      <c r="H21" s="147"/>
      <c r="I21" s="147"/>
      <c r="J21" s="187"/>
      <c r="K21" s="187"/>
      <c r="L21" s="1"/>
    </row>
    <row r="22" spans="1:12" ht="30" customHeight="1">
      <c r="A22" s="1"/>
      <c r="B22" s="353" t="s">
        <v>115</v>
      </c>
      <c r="C22" s="56" t="s">
        <v>113</v>
      </c>
      <c r="D22" s="75">
        <v>182</v>
      </c>
      <c r="E22" s="57">
        <f aca="true" t="shared" si="9" ref="E22:E27">ROUNDDOWN(D22*$G$2,0)</f>
        <v>1896</v>
      </c>
      <c r="F22" s="37">
        <f t="shared" si="7"/>
        <v>1706</v>
      </c>
      <c r="G22" s="57">
        <f aca="true" t="shared" si="10" ref="G22:G27">E22-F22</f>
        <v>190</v>
      </c>
      <c r="H22" s="37">
        <f t="shared" si="3"/>
        <v>1516</v>
      </c>
      <c r="I22" s="57">
        <f t="shared" si="4"/>
        <v>380</v>
      </c>
      <c r="J22" s="37">
        <f t="shared" si="6"/>
        <v>1327</v>
      </c>
      <c r="K22" s="57">
        <f t="shared" si="5"/>
        <v>569</v>
      </c>
      <c r="L22" s="1"/>
    </row>
    <row r="23" spans="1:12" ht="15.75" customHeight="1">
      <c r="A23" s="1"/>
      <c r="B23" s="354"/>
      <c r="C23" s="58" t="s">
        <v>31</v>
      </c>
      <c r="D23" s="59">
        <f>ROUND(D22*1.25,0)</f>
        <v>228</v>
      </c>
      <c r="E23" s="60">
        <f t="shared" si="9"/>
        <v>2375</v>
      </c>
      <c r="F23" s="61">
        <f t="shared" si="7"/>
        <v>2137</v>
      </c>
      <c r="G23" s="60">
        <f t="shared" si="10"/>
        <v>238</v>
      </c>
      <c r="H23" s="61">
        <f t="shared" si="3"/>
        <v>1900</v>
      </c>
      <c r="I23" s="60">
        <f t="shared" si="4"/>
        <v>475</v>
      </c>
      <c r="J23" s="151">
        <f>ROUNDDOWN(E23*0.7,0)</f>
        <v>1662</v>
      </c>
      <c r="K23" s="152">
        <f>E23-J23</f>
        <v>713</v>
      </c>
      <c r="L23" s="1"/>
    </row>
    <row r="24" spans="1:12" ht="15.75" customHeight="1">
      <c r="A24" s="1"/>
      <c r="B24" s="354"/>
      <c r="C24" s="62" t="s">
        <v>32</v>
      </c>
      <c r="D24" s="63">
        <f>ROUND(D22*1.5,0)</f>
        <v>273</v>
      </c>
      <c r="E24" s="64">
        <f t="shared" si="9"/>
        <v>2844</v>
      </c>
      <c r="F24" s="40">
        <f t="shared" si="7"/>
        <v>2559</v>
      </c>
      <c r="G24" s="64">
        <f t="shared" si="10"/>
        <v>285</v>
      </c>
      <c r="H24" s="151">
        <f t="shared" si="3"/>
        <v>2275</v>
      </c>
      <c r="I24" s="152">
        <f t="shared" si="4"/>
        <v>569</v>
      </c>
      <c r="J24" s="151">
        <f>ROUNDDOWN(E24*0.7,0)</f>
        <v>1990</v>
      </c>
      <c r="K24" s="152">
        <f>E24-J24</f>
        <v>854</v>
      </c>
      <c r="L24" s="1"/>
    </row>
    <row r="25" spans="1:12" ht="30" customHeight="1">
      <c r="A25" s="1"/>
      <c r="B25" s="353" t="s">
        <v>116</v>
      </c>
      <c r="C25" s="56" t="s">
        <v>113</v>
      </c>
      <c r="D25" s="75">
        <v>224</v>
      </c>
      <c r="E25" s="57">
        <f t="shared" si="9"/>
        <v>2334</v>
      </c>
      <c r="F25" s="37">
        <f t="shared" si="7"/>
        <v>2100</v>
      </c>
      <c r="G25" s="57">
        <f t="shared" si="10"/>
        <v>234</v>
      </c>
      <c r="H25" s="37">
        <f t="shared" si="3"/>
        <v>1867</v>
      </c>
      <c r="I25" s="57">
        <f t="shared" si="4"/>
        <v>467</v>
      </c>
      <c r="J25" s="37">
        <f>ROUNDDOWN(E25*0.7,0)</f>
        <v>1633</v>
      </c>
      <c r="K25" s="57">
        <f>E25-J25</f>
        <v>701</v>
      </c>
      <c r="L25" s="1"/>
    </row>
    <row r="26" spans="1:12" ht="15.75" customHeight="1">
      <c r="A26" s="1"/>
      <c r="B26" s="354"/>
      <c r="C26" s="58" t="s">
        <v>31</v>
      </c>
      <c r="D26" s="59">
        <f>ROUND(D25*1.25,0)</f>
        <v>280</v>
      </c>
      <c r="E26" s="60">
        <f t="shared" si="9"/>
        <v>2917</v>
      </c>
      <c r="F26" s="61">
        <f t="shared" si="7"/>
        <v>2625</v>
      </c>
      <c r="G26" s="60">
        <f t="shared" si="10"/>
        <v>292</v>
      </c>
      <c r="H26" s="61">
        <f t="shared" si="3"/>
        <v>2333</v>
      </c>
      <c r="I26" s="60">
        <f t="shared" si="4"/>
        <v>584</v>
      </c>
      <c r="J26" s="151">
        <f>ROUNDDOWN(E26*0.7,0)</f>
        <v>2041</v>
      </c>
      <c r="K26" s="152">
        <f>E26-J26</f>
        <v>876</v>
      </c>
      <c r="L26" s="1"/>
    </row>
    <row r="27" spans="1:12" ht="15.75" customHeight="1">
      <c r="A27" s="1"/>
      <c r="B27" s="354"/>
      <c r="C27" s="62" t="s">
        <v>32</v>
      </c>
      <c r="D27" s="63">
        <f>ROUND(D25*1.5,0)</f>
        <v>336</v>
      </c>
      <c r="E27" s="64">
        <f t="shared" si="9"/>
        <v>3501</v>
      </c>
      <c r="F27" s="40">
        <f t="shared" si="7"/>
        <v>3150</v>
      </c>
      <c r="G27" s="64">
        <f t="shared" si="10"/>
        <v>351</v>
      </c>
      <c r="H27" s="40">
        <f t="shared" si="3"/>
        <v>2800</v>
      </c>
      <c r="I27" s="64">
        <f t="shared" si="4"/>
        <v>701</v>
      </c>
      <c r="J27" s="151">
        <f>ROUNDDOWN(E27*0.7,0)</f>
        <v>2450</v>
      </c>
      <c r="K27" s="152">
        <f>E27-J27</f>
        <v>1051</v>
      </c>
      <c r="L27" s="1"/>
    </row>
    <row r="28" spans="1:12" ht="13.5" customHeight="1">
      <c r="A28" s="1"/>
      <c r="B28" s="1"/>
      <c r="C28" s="4"/>
      <c r="D28" s="66"/>
      <c r="E28" s="67"/>
      <c r="F28" s="66"/>
      <c r="G28" s="67"/>
      <c r="H28" s="147"/>
      <c r="I28" s="147"/>
      <c r="J28" s="187"/>
      <c r="K28" s="187"/>
      <c r="L28" s="1"/>
    </row>
    <row r="29" spans="1:12" ht="45" customHeight="1">
      <c r="A29" s="1"/>
      <c r="B29" s="203" t="s">
        <v>23</v>
      </c>
      <c r="C29" s="204" t="s">
        <v>118</v>
      </c>
      <c r="D29" s="205" t="s">
        <v>2</v>
      </c>
      <c r="E29" s="206" t="s">
        <v>281</v>
      </c>
      <c r="F29" s="207" t="s">
        <v>264</v>
      </c>
      <c r="G29" s="208" t="s">
        <v>265</v>
      </c>
      <c r="H29" s="207" t="s">
        <v>266</v>
      </c>
      <c r="I29" s="208" t="s">
        <v>267</v>
      </c>
      <c r="J29" s="207" t="s">
        <v>392</v>
      </c>
      <c r="K29" s="208" t="s">
        <v>395</v>
      </c>
      <c r="L29" s="1"/>
    </row>
    <row r="30" spans="1:12" ht="30" customHeight="1">
      <c r="A30" s="1"/>
      <c r="B30" s="353" t="s">
        <v>119</v>
      </c>
      <c r="C30" s="56" t="s">
        <v>113</v>
      </c>
      <c r="D30" s="266">
        <v>98</v>
      </c>
      <c r="E30" s="267">
        <f>ROUNDDOWN(D30*$G$2,0)</f>
        <v>1021</v>
      </c>
      <c r="F30" s="256">
        <f>ROUNDDOWN(E30*0.9,0)</f>
        <v>918</v>
      </c>
      <c r="G30" s="267">
        <f>E30-F30</f>
        <v>103</v>
      </c>
      <c r="H30" s="256">
        <f>ROUNDDOWN(E30*0.8,0)</f>
        <v>816</v>
      </c>
      <c r="I30" s="267">
        <f>E30-H30</f>
        <v>205</v>
      </c>
      <c r="J30" s="256">
        <f>ROUNDDOWN(E30*0.7,0)</f>
        <v>714</v>
      </c>
      <c r="K30" s="267">
        <f>E30-J30</f>
        <v>307</v>
      </c>
      <c r="L30" s="1"/>
    </row>
    <row r="31" spans="1:12" ht="15.75" customHeight="1">
      <c r="A31" s="1"/>
      <c r="B31" s="354"/>
      <c r="C31" s="58" t="s">
        <v>31</v>
      </c>
      <c r="D31" s="59">
        <f>ROUND(D30*1.25,0)</f>
        <v>123</v>
      </c>
      <c r="E31" s="60">
        <f>ROUNDDOWN(D31*$G$2,0)</f>
        <v>1281</v>
      </c>
      <c r="F31" s="61">
        <f>ROUNDDOWN(E31*0.9,0)</f>
        <v>1152</v>
      </c>
      <c r="G31" s="60">
        <f>E31-F31</f>
        <v>129</v>
      </c>
      <c r="H31" s="61">
        <f>ROUNDDOWN(E31*0.8,0)</f>
        <v>1024</v>
      </c>
      <c r="I31" s="60">
        <f>E31-H31</f>
        <v>257</v>
      </c>
      <c r="J31" s="61">
        <f>ROUNDDOWN(E31*0.7,0)</f>
        <v>896</v>
      </c>
      <c r="K31" s="60">
        <f>E31-J31</f>
        <v>385</v>
      </c>
      <c r="L31" s="1"/>
    </row>
    <row r="32" spans="1:12" ht="15.75" customHeight="1">
      <c r="A32" s="1"/>
      <c r="B32" s="354"/>
      <c r="C32" s="62" t="s">
        <v>32</v>
      </c>
      <c r="D32" s="63">
        <f>ROUND(D30*1.5,0)</f>
        <v>147</v>
      </c>
      <c r="E32" s="64">
        <f>ROUNDDOWN(D32*$G$2,0)</f>
        <v>1531</v>
      </c>
      <c r="F32" s="40">
        <f>ROUNDDOWN(E32*0.9,0)</f>
        <v>1377</v>
      </c>
      <c r="G32" s="64">
        <f>E32-F32</f>
        <v>154</v>
      </c>
      <c r="H32" s="40">
        <f>ROUNDDOWN(E32*0.8,0)</f>
        <v>1224</v>
      </c>
      <c r="I32" s="64">
        <f>E32-H32</f>
        <v>307</v>
      </c>
      <c r="J32" s="151">
        <f>ROUNDDOWN(E32*0.7,0)</f>
        <v>1071</v>
      </c>
      <c r="K32" s="152">
        <f>E32-J32</f>
        <v>460</v>
      </c>
      <c r="L32" s="1"/>
    </row>
    <row r="33" spans="1:12" ht="11.25" customHeight="1">
      <c r="A33" s="1"/>
      <c r="B33" s="4"/>
      <c r="C33" s="1"/>
      <c r="D33" s="1"/>
      <c r="E33" s="1"/>
      <c r="F33" s="1"/>
      <c r="G33" s="1"/>
      <c r="H33" s="147"/>
      <c r="I33" s="147"/>
      <c r="J33" s="309"/>
      <c r="K33" s="310"/>
      <c r="L33" s="1"/>
    </row>
    <row r="34" spans="1:12" ht="22.5" customHeight="1">
      <c r="A34" s="1"/>
      <c r="B34" s="68" t="s">
        <v>117</v>
      </c>
      <c r="C34" s="4"/>
      <c r="D34" s="66"/>
      <c r="E34" s="67"/>
      <c r="F34" s="66"/>
      <c r="G34" s="67"/>
      <c r="H34" s="147"/>
      <c r="I34" s="147"/>
      <c r="J34" s="1"/>
      <c r="K34" s="1"/>
      <c r="L34" s="1"/>
    </row>
    <row r="35" spans="1:12" ht="22.5" customHeight="1">
      <c r="A35" s="1"/>
      <c r="B35" s="1"/>
      <c r="C35" s="4"/>
      <c r="D35" s="66"/>
      <c r="E35" s="67"/>
      <c r="F35" s="66"/>
      <c r="G35" s="67"/>
      <c r="H35" s="147"/>
      <c r="I35" s="147"/>
      <c r="J35" s="1"/>
      <c r="K35" s="1"/>
      <c r="L35" s="1"/>
    </row>
    <row r="36" spans="1:12" ht="45" customHeight="1">
      <c r="A36" s="1"/>
      <c r="B36" s="1"/>
      <c r="C36" s="4"/>
      <c r="D36" s="1"/>
      <c r="E36" s="1"/>
      <c r="F36" s="1"/>
      <c r="G36" s="1"/>
      <c r="H36" s="147"/>
      <c r="I36" s="147"/>
      <c r="J36" s="1"/>
      <c r="K36" s="1"/>
      <c r="L36" s="1"/>
    </row>
    <row r="37" spans="1:12" ht="18.75" customHeight="1">
      <c r="A37" s="386" t="s">
        <v>218</v>
      </c>
      <c r="B37" s="386"/>
      <c r="C37" s="386"/>
      <c r="D37" s="386"/>
      <c r="E37" s="386"/>
      <c r="F37" s="386"/>
      <c r="G37" s="386"/>
      <c r="H37" s="147"/>
      <c r="I37" s="147"/>
      <c r="J37" s="1"/>
      <c r="K37" s="1"/>
      <c r="L37" s="1"/>
    </row>
    <row r="38" spans="1:12" ht="30.75" customHeight="1">
      <c r="A38" s="1"/>
      <c r="B38" s="70"/>
      <c r="C38" s="4"/>
      <c r="D38" s="177" t="s">
        <v>125</v>
      </c>
      <c r="E38" s="176" t="s">
        <v>268</v>
      </c>
      <c r="F38" s="176" t="s">
        <v>269</v>
      </c>
      <c r="G38" s="177" t="s">
        <v>126</v>
      </c>
      <c r="H38" s="178" t="s">
        <v>270</v>
      </c>
      <c r="I38" s="179" t="s">
        <v>271</v>
      </c>
      <c r="J38" s="178" t="s">
        <v>393</v>
      </c>
      <c r="K38" s="179" t="s">
        <v>394</v>
      </c>
      <c r="L38" s="1"/>
    </row>
    <row r="39" spans="1:12" ht="45" customHeight="1">
      <c r="A39" s="1"/>
      <c r="B39" s="390" t="s">
        <v>40</v>
      </c>
      <c r="C39" s="390"/>
      <c r="D39" s="205" t="s">
        <v>2</v>
      </c>
      <c r="E39" s="206" t="s">
        <v>281</v>
      </c>
      <c r="F39" s="207" t="s">
        <v>264</v>
      </c>
      <c r="G39" s="208" t="s">
        <v>265</v>
      </c>
      <c r="H39" s="207" t="s">
        <v>266</v>
      </c>
      <c r="I39" s="208" t="s">
        <v>267</v>
      </c>
      <c r="J39" s="207" t="s">
        <v>392</v>
      </c>
      <c r="K39" s="208" t="s">
        <v>395</v>
      </c>
      <c r="L39" s="1"/>
    </row>
    <row r="40" spans="1:12" ht="20.25" customHeight="1">
      <c r="A40" s="1"/>
      <c r="B40" s="364" t="s">
        <v>1</v>
      </c>
      <c r="C40" s="364"/>
      <c r="D40" s="69">
        <v>200</v>
      </c>
      <c r="E40" s="71">
        <f>ROUNDDOWN(D40*$G$2,0)</f>
        <v>2084</v>
      </c>
      <c r="F40" s="44">
        <f>ROUNDDOWN(E40*0.9,0)</f>
        <v>1875</v>
      </c>
      <c r="G40" s="71">
        <f>E40-F40</f>
        <v>209</v>
      </c>
      <c r="H40" s="44">
        <f>ROUNDDOWN(E40*0.8,0)</f>
        <v>1667</v>
      </c>
      <c r="I40" s="71">
        <f>E40-H40</f>
        <v>417</v>
      </c>
      <c r="J40" s="37">
        <f>ROUNDDOWN(E40*0.7,0)</f>
        <v>1458</v>
      </c>
      <c r="K40" s="57">
        <f>E40-J40</f>
        <v>626</v>
      </c>
      <c r="L40" s="1"/>
    </row>
    <row r="41" spans="1:12" ht="20.25" customHeight="1">
      <c r="A41" s="1"/>
      <c r="B41" s="364" t="s">
        <v>306</v>
      </c>
      <c r="C41" s="364"/>
      <c r="D41" s="69">
        <v>100</v>
      </c>
      <c r="E41" s="71">
        <f>ROUNDDOWN(D41*$G$2,0)</f>
        <v>1042</v>
      </c>
      <c r="F41" s="44">
        <f>ROUNDDOWN(E41*0.9,0)</f>
        <v>937</v>
      </c>
      <c r="G41" s="71">
        <f>E41-F41</f>
        <v>105</v>
      </c>
      <c r="H41" s="44">
        <f>ROUNDDOWN(E41*0.8,0)</f>
        <v>833</v>
      </c>
      <c r="I41" s="71">
        <f>E41-H41</f>
        <v>209</v>
      </c>
      <c r="J41" s="37">
        <f>ROUNDDOWN(E41*0.7,0)</f>
        <v>729</v>
      </c>
      <c r="K41" s="57">
        <f>E41-J41</f>
        <v>313</v>
      </c>
      <c r="L41" s="1"/>
    </row>
    <row r="42" spans="1:12" ht="20.25" customHeight="1">
      <c r="A42" s="1"/>
      <c r="B42" s="378" t="s">
        <v>307</v>
      </c>
      <c r="C42" s="378"/>
      <c r="D42" s="264">
        <v>200</v>
      </c>
      <c r="E42" s="265">
        <f>ROUNDDOWN(D42*$G$2,0)</f>
        <v>2084</v>
      </c>
      <c r="F42" s="262">
        <f>ROUNDDOWN(E42*0.9,0)</f>
        <v>1875</v>
      </c>
      <c r="G42" s="265">
        <f>E42-F42</f>
        <v>209</v>
      </c>
      <c r="H42" s="262">
        <f>ROUNDDOWN(E42*0.8,0)</f>
        <v>1667</v>
      </c>
      <c r="I42" s="265">
        <f>E42-H42</f>
        <v>417</v>
      </c>
      <c r="J42" s="256">
        <f>ROUNDDOWN(E42*0.7,0)</f>
        <v>1458</v>
      </c>
      <c r="K42" s="267">
        <f>E42-J42</f>
        <v>626</v>
      </c>
      <c r="L42" s="1"/>
    </row>
    <row r="43" spans="1:12" ht="20.25" customHeight="1">
      <c r="A43" s="72" t="s">
        <v>122</v>
      </c>
      <c r="B43" s="364" t="s">
        <v>0</v>
      </c>
      <c r="C43" s="364"/>
      <c r="D43" s="69">
        <v>100</v>
      </c>
      <c r="E43" s="71">
        <f>ROUNDDOWN(D43*$G$2,0)</f>
        <v>1042</v>
      </c>
      <c r="F43" s="44">
        <f>ROUNDDOWN(E43*0.9,0)</f>
        <v>937</v>
      </c>
      <c r="G43" s="71">
        <f>E43-F43</f>
        <v>105</v>
      </c>
      <c r="H43" s="44">
        <f>ROUNDDOWN(E43*0.8,0)</f>
        <v>833</v>
      </c>
      <c r="I43" s="71">
        <f>E43-H43</f>
        <v>209</v>
      </c>
      <c r="J43" s="44">
        <f>ROUNDDOWN(E43*0.7,0)</f>
        <v>729</v>
      </c>
      <c r="K43" s="71">
        <f>E43-J43</f>
        <v>313</v>
      </c>
      <c r="L43" s="1"/>
    </row>
    <row r="44" spans="1:12" ht="21" customHeight="1">
      <c r="A44" s="1"/>
      <c r="B44" s="73"/>
      <c r="C44" s="4"/>
      <c r="D44" s="1"/>
      <c r="E44" s="1"/>
      <c r="F44" s="1"/>
      <c r="G44" s="1"/>
      <c r="H44" s="147"/>
      <c r="I44" s="147"/>
      <c r="J44" s="1"/>
      <c r="K44" s="1"/>
      <c r="L44" s="1"/>
    </row>
    <row r="45" spans="1:12" ht="19.5" customHeight="1">
      <c r="A45" s="1"/>
      <c r="B45" s="355" t="s">
        <v>241</v>
      </c>
      <c r="C45" s="356"/>
      <c r="D45" s="356"/>
      <c r="E45" s="356"/>
      <c r="F45" s="356"/>
      <c r="G45" s="355" t="s">
        <v>232</v>
      </c>
      <c r="H45" s="356"/>
      <c r="I45" s="356"/>
      <c r="J45" s="356"/>
      <c r="K45" s="357"/>
      <c r="L45" s="1"/>
    </row>
    <row r="46" spans="1:12" ht="47.25" customHeight="1">
      <c r="A46" s="1"/>
      <c r="B46" s="394" t="s">
        <v>308</v>
      </c>
      <c r="C46" s="395"/>
      <c r="D46" s="395"/>
      <c r="E46" s="395"/>
      <c r="F46" s="395"/>
      <c r="G46" s="358" t="s">
        <v>221</v>
      </c>
      <c r="H46" s="359"/>
      <c r="I46" s="359"/>
      <c r="J46" s="359"/>
      <c r="K46" s="360"/>
      <c r="L46" s="1"/>
    </row>
    <row r="47" spans="1:12" ht="42" customHeight="1">
      <c r="A47" s="1"/>
      <c r="B47" s="376" t="s">
        <v>309</v>
      </c>
      <c r="C47" s="377"/>
      <c r="D47" s="377"/>
      <c r="E47" s="377"/>
      <c r="F47" s="377"/>
      <c r="G47" s="361" t="s">
        <v>310</v>
      </c>
      <c r="H47" s="362"/>
      <c r="I47" s="362"/>
      <c r="J47" s="362"/>
      <c r="K47" s="363"/>
      <c r="L47" s="1"/>
    </row>
    <row r="48" spans="1:12" ht="21.75" customHeight="1">
      <c r="A48" s="368" t="s">
        <v>122</v>
      </c>
      <c r="B48" s="383" t="s">
        <v>227</v>
      </c>
      <c r="C48" s="384"/>
      <c r="D48" s="384"/>
      <c r="E48" s="384"/>
      <c r="F48" s="385"/>
      <c r="G48" s="372" t="s">
        <v>252</v>
      </c>
      <c r="H48" s="373"/>
      <c r="I48" s="373"/>
      <c r="J48" s="373"/>
      <c r="K48" s="374"/>
      <c r="L48" s="1"/>
    </row>
    <row r="49" spans="1:12" ht="21.75" customHeight="1">
      <c r="A49" s="368"/>
      <c r="B49" s="365" t="s">
        <v>228</v>
      </c>
      <c r="C49" s="366"/>
      <c r="D49" s="366"/>
      <c r="E49" s="366"/>
      <c r="F49" s="367"/>
      <c r="G49" s="369" t="s">
        <v>253</v>
      </c>
      <c r="H49" s="370"/>
      <c r="I49" s="370"/>
      <c r="J49" s="370"/>
      <c r="K49" s="371"/>
      <c r="L49" s="1"/>
    </row>
    <row r="50" spans="1:12" ht="21.75" customHeight="1">
      <c r="A50" s="368"/>
      <c r="B50" s="365" t="s">
        <v>229</v>
      </c>
      <c r="C50" s="366"/>
      <c r="D50" s="366"/>
      <c r="E50" s="366"/>
      <c r="F50" s="367"/>
      <c r="G50" s="369" t="s">
        <v>253</v>
      </c>
      <c r="H50" s="370"/>
      <c r="I50" s="370"/>
      <c r="J50" s="370"/>
      <c r="K50" s="371"/>
      <c r="L50" s="1"/>
    </row>
    <row r="51" spans="1:12" ht="21.75" customHeight="1">
      <c r="A51" s="368"/>
      <c r="B51" s="387" t="s">
        <v>230</v>
      </c>
      <c r="C51" s="388"/>
      <c r="D51" s="388"/>
      <c r="E51" s="388"/>
      <c r="F51" s="389"/>
      <c r="G51" s="396" t="s">
        <v>254</v>
      </c>
      <c r="H51" s="397"/>
      <c r="I51" s="397"/>
      <c r="J51" s="397"/>
      <c r="K51" s="398"/>
      <c r="L51" s="1"/>
    </row>
    <row r="52" spans="1:12" ht="21.75" customHeight="1">
      <c r="A52" s="1"/>
      <c r="B52" s="383" t="s">
        <v>223</v>
      </c>
      <c r="C52" s="384"/>
      <c r="D52" s="384"/>
      <c r="E52" s="384"/>
      <c r="F52" s="385"/>
      <c r="G52" s="372" t="s">
        <v>332</v>
      </c>
      <c r="H52" s="373"/>
      <c r="I52" s="373"/>
      <c r="J52" s="373"/>
      <c r="K52" s="374"/>
      <c r="L52" s="1"/>
    </row>
    <row r="53" spans="1:12" ht="21.75" customHeight="1">
      <c r="A53" s="1"/>
      <c r="B53" s="365" t="s">
        <v>224</v>
      </c>
      <c r="C53" s="366"/>
      <c r="D53" s="366"/>
      <c r="E53" s="366"/>
      <c r="F53" s="367"/>
      <c r="G53" s="369" t="s">
        <v>333</v>
      </c>
      <c r="H53" s="370"/>
      <c r="I53" s="370"/>
      <c r="J53" s="370"/>
      <c r="K53" s="371"/>
      <c r="L53" s="1"/>
    </row>
    <row r="54" spans="1:12" ht="21.75" customHeight="1">
      <c r="A54" s="1"/>
      <c r="B54" s="365" t="s">
        <v>225</v>
      </c>
      <c r="C54" s="366"/>
      <c r="D54" s="366"/>
      <c r="E54" s="366"/>
      <c r="F54" s="367"/>
      <c r="G54" s="369" t="s">
        <v>334</v>
      </c>
      <c r="H54" s="370"/>
      <c r="I54" s="370"/>
      <c r="J54" s="370"/>
      <c r="K54" s="371"/>
      <c r="L54" s="1"/>
    </row>
    <row r="55" spans="1:12" ht="21.75" customHeight="1">
      <c r="A55" s="1"/>
      <c r="B55" s="365" t="s">
        <v>226</v>
      </c>
      <c r="C55" s="366"/>
      <c r="D55" s="366"/>
      <c r="E55" s="366"/>
      <c r="F55" s="367"/>
      <c r="G55" s="369" t="s">
        <v>335</v>
      </c>
      <c r="H55" s="370"/>
      <c r="I55" s="370"/>
      <c r="J55" s="370"/>
      <c r="K55" s="371"/>
      <c r="L55" s="1"/>
    </row>
    <row r="56" spans="1:12" ht="21.75" customHeight="1">
      <c r="A56" s="1"/>
      <c r="B56" s="365" t="s">
        <v>337</v>
      </c>
      <c r="C56" s="366"/>
      <c r="D56" s="366"/>
      <c r="E56" s="366"/>
      <c r="F56" s="367"/>
      <c r="G56" s="369" t="s">
        <v>336</v>
      </c>
      <c r="H56" s="370"/>
      <c r="I56" s="370"/>
      <c r="J56" s="370"/>
      <c r="K56" s="371"/>
      <c r="L56" s="1"/>
    </row>
    <row r="57" spans="1:12" ht="21.75" customHeight="1">
      <c r="A57" s="1"/>
      <c r="B57" s="365" t="s">
        <v>402</v>
      </c>
      <c r="C57" s="366"/>
      <c r="D57" s="366"/>
      <c r="E57" s="366"/>
      <c r="F57" s="367"/>
      <c r="G57" s="369" t="s">
        <v>403</v>
      </c>
      <c r="H57" s="370"/>
      <c r="I57" s="370"/>
      <c r="J57" s="370"/>
      <c r="K57" s="371"/>
      <c r="L57" s="1"/>
    </row>
    <row r="58" spans="1:12" ht="21.75" customHeight="1">
      <c r="A58" s="1"/>
      <c r="B58" s="391" t="s">
        <v>400</v>
      </c>
      <c r="C58" s="392"/>
      <c r="D58" s="392"/>
      <c r="E58" s="392"/>
      <c r="F58" s="393"/>
      <c r="G58" s="350" t="s">
        <v>401</v>
      </c>
      <c r="H58" s="351"/>
      <c r="I58" s="351"/>
      <c r="J58" s="351"/>
      <c r="K58" s="352"/>
      <c r="L58" s="1"/>
    </row>
    <row r="59" spans="1:16" ht="15.75" customHeight="1">
      <c r="A59" s="1"/>
      <c r="B59" s="379" t="s">
        <v>220</v>
      </c>
      <c r="C59" s="380"/>
      <c r="D59" s="380"/>
      <c r="E59" s="380"/>
      <c r="F59" s="380"/>
      <c r="G59" s="381"/>
      <c r="H59" s="381"/>
      <c r="I59" s="381"/>
      <c r="J59" s="1"/>
      <c r="K59" s="1"/>
      <c r="L59" s="1"/>
      <c r="P59" s="318"/>
    </row>
    <row r="60" ht="15.75" customHeight="1"/>
    <row r="61" ht="15.75" customHeight="1"/>
    <row r="62" ht="15.75" customHeight="1">
      <c r="H62" s="317"/>
    </row>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sheetData>
  <sheetProtection/>
  <mergeCells count="46">
    <mergeCell ref="B58:F58"/>
    <mergeCell ref="B46:F46"/>
    <mergeCell ref="B56:F56"/>
    <mergeCell ref="G56:K56"/>
    <mergeCell ref="B57:F57"/>
    <mergeCell ref="G57:K57"/>
    <mergeCell ref="G50:K50"/>
    <mergeCell ref="G51:K51"/>
    <mergeCell ref="B55:F55"/>
    <mergeCell ref="B52:F52"/>
    <mergeCell ref="B59:I59"/>
    <mergeCell ref="A4:C4"/>
    <mergeCell ref="B48:F48"/>
    <mergeCell ref="B49:F49"/>
    <mergeCell ref="B22:B24"/>
    <mergeCell ref="B53:F53"/>
    <mergeCell ref="B18:B20"/>
    <mergeCell ref="A37:G37"/>
    <mergeCell ref="B51:F51"/>
    <mergeCell ref="B39:C39"/>
    <mergeCell ref="G48:K48"/>
    <mergeCell ref="G55:K55"/>
    <mergeCell ref="B47:F47"/>
    <mergeCell ref="B40:C40"/>
    <mergeCell ref="B42:C42"/>
    <mergeCell ref="B54:F54"/>
    <mergeCell ref="A48:A51"/>
    <mergeCell ref="G49:K49"/>
    <mergeCell ref="G52:K52"/>
    <mergeCell ref="G53:K53"/>
    <mergeCell ref="G54:K54"/>
    <mergeCell ref="A1:G1"/>
    <mergeCell ref="B6:B8"/>
    <mergeCell ref="B9:B11"/>
    <mergeCell ref="B12:B14"/>
    <mergeCell ref="B15:B17"/>
    <mergeCell ref="G58:K58"/>
    <mergeCell ref="B25:B27"/>
    <mergeCell ref="G45:K45"/>
    <mergeCell ref="G46:K46"/>
    <mergeCell ref="G47:K47"/>
    <mergeCell ref="B30:B32"/>
    <mergeCell ref="B45:F45"/>
    <mergeCell ref="B41:C41"/>
    <mergeCell ref="B43:C43"/>
    <mergeCell ref="B50:F50"/>
  </mergeCells>
  <dataValidations count="1">
    <dataValidation allowBlank="1" showInputMessage="1" showErrorMessage="1" imeMode="off" sqref="D60:D65536 D1:D44"/>
  </dataValidations>
  <printOptions horizontalCentered="1"/>
  <pageMargins left="0.3937007874015748" right="0.31496062992125984" top="0.7874015748031497" bottom="0.35433070866141736" header="0.3937007874015748" footer="0.31496062992125984"/>
  <pageSetup horizontalDpi="600" verticalDpi="600" orientation="portrait" paperSize="9" scale="92" r:id="rId1"/>
  <headerFooter>
    <oddHeader>&amp;C&amp;"ＭＳ 明朝,標準"訪問介護</oddHeader>
  </headerFooter>
  <rowBreaks count="1" manualBreakCount="1">
    <brk id="35" max="11" man="1"/>
  </rowBreaks>
</worksheet>
</file>

<file path=xl/worksheets/sheet4.xml><?xml version="1.0" encoding="utf-8"?>
<worksheet xmlns="http://schemas.openxmlformats.org/spreadsheetml/2006/main" xmlns:r="http://schemas.openxmlformats.org/officeDocument/2006/relationships">
  <sheetPr>
    <tabColor rgb="FFFF6699"/>
  </sheetPr>
  <dimension ref="A1:L155"/>
  <sheetViews>
    <sheetView showGridLines="0" view="pageBreakPreview" zoomScaleSheetLayoutView="100" workbookViewId="0" topLeftCell="A1">
      <selection activeCell="M134" sqref="M134"/>
    </sheetView>
  </sheetViews>
  <sheetFormatPr defaultColWidth="9.00390625" defaultRowHeight="15"/>
  <cols>
    <col min="1" max="1" width="4.421875" style="25" customWidth="1"/>
    <col min="2" max="2" width="15.57421875" style="25" customWidth="1"/>
    <col min="3" max="3" width="8.7109375" style="25" customWidth="1"/>
    <col min="4" max="4" width="8.00390625" style="30" customWidth="1"/>
    <col min="5" max="6" width="11.421875" style="25" customWidth="1"/>
    <col min="7" max="7" width="9.00390625" style="25" customWidth="1"/>
    <col min="8" max="8" width="11.421875" style="25" customWidth="1"/>
    <col min="9" max="9" width="9.00390625" style="26" customWidth="1"/>
    <col min="10" max="10" width="11.421875" style="25" customWidth="1"/>
    <col min="11" max="11" width="9.00390625" style="25" customWidth="1"/>
    <col min="12" max="12" width="1.421875" style="25" customWidth="1"/>
    <col min="13" max="13" width="15.00390625" style="25" customWidth="1"/>
    <col min="14" max="16384" width="9.00390625" style="25" customWidth="1"/>
  </cols>
  <sheetData>
    <row r="1" spans="1:12" ht="12.75" customHeight="1">
      <c r="A1" s="375"/>
      <c r="B1" s="375"/>
      <c r="C1" s="375"/>
      <c r="D1" s="375"/>
      <c r="E1" s="375"/>
      <c r="F1" s="375"/>
      <c r="G1" s="375"/>
      <c r="H1" s="147"/>
      <c r="I1" s="149"/>
      <c r="J1" s="1"/>
      <c r="K1" s="1"/>
      <c r="L1" s="1"/>
    </row>
    <row r="2" spans="1:12" ht="17.25" customHeight="1">
      <c r="A2" s="1"/>
      <c r="B2" s="1"/>
      <c r="C2" s="1"/>
      <c r="D2" s="33" t="s">
        <v>128</v>
      </c>
      <c r="E2" s="12" t="str">
        <f>'入力'!C4</f>
        <v>６級地</v>
      </c>
      <c r="F2" s="3" t="s">
        <v>35</v>
      </c>
      <c r="G2" s="23">
        <f>VLOOKUP('入力'!C4,'入力'!F5:I11,4,FALSE)</f>
        <v>10.27</v>
      </c>
      <c r="H2" s="147"/>
      <c r="I2" s="149"/>
      <c r="J2" s="1"/>
      <c r="K2" s="1"/>
      <c r="L2" s="1"/>
    </row>
    <row r="3" spans="1:12" ht="24.75" customHeight="1">
      <c r="A3" s="1"/>
      <c r="B3" s="3"/>
      <c r="C3" s="7"/>
      <c r="D3" s="3"/>
      <c r="E3" s="7"/>
      <c r="F3" s="1"/>
      <c r="G3" s="1"/>
      <c r="H3" s="147"/>
      <c r="I3" s="149"/>
      <c r="J3" s="1"/>
      <c r="K3" s="1"/>
      <c r="L3" s="1"/>
    </row>
    <row r="4" spans="1:12" s="55" customFormat="1" ht="32.25" customHeight="1">
      <c r="A4" s="202" t="s">
        <v>212</v>
      </c>
      <c r="B4" s="2"/>
      <c r="C4" s="6"/>
      <c r="D4" s="177" t="s">
        <v>125</v>
      </c>
      <c r="E4" s="176" t="s">
        <v>268</v>
      </c>
      <c r="F4" s="176" t="s">
        <v>269</v>
      </c>
      <c r="G4" s="177" t="s">
        <v>126</v>
      </c>
      <c r="H4" s="178" t="s">
        <v>270</v>
      </c>
      <c r="I4" s="179" t="s">
        <v>271</v>
      </c>
      <c r="J4" s="178" t="s">
        <v>393</v>
      </c>
      <c r="K4" s="179" t="s">
        <v>396</v>
      </c>
      <c r="L4" s="6"/>
    </row>
    <row r="5" spans="1:12" ht="45" customHeight="1">
      <c r="A5" s="406" t="s">
        <v>24</v>
      </c>
      <c r="B5" s="209" t="s">
        <v>23</v>
      </c>
      <c r="C5" s="210" t="s">
        <v>21</v>
      </c>
      <c r="D5" s="209" t="s">
        <v>2</v>
      </c>
      <c r="E5" s="211" t="s">
        <v>281</v>
      </c>
      <c r="F5" s="212" t="s">
        <v>272</v>
      </c>
      <c r="G5" s="213" t="s">
        <v>265</v>
      </c>
      <c r="H5" s="214" t="s">
        <v>266</v>
      </c>
      <c r="I5" s="215" t="s">
        <v>267</v>
      </c>
      <c r="J5" s="214" t="s">
        <v>392</v>
      </c>
      <c r="K5" s="215" t="s">
        <v>395</v>
      </c>
      <c r="L5" s="1"/>
    </row>
    <row r="6" spans="1:12" ht="19.5" customHeight="1">
      <c r="A6" s="406"/>
      <c r="B6" s="402" t="s">
        <v>191</v>
      </c>
      <c r="C6" s="158" t="s">
        <v>3</v>
      </c>
      <c r="D6" s="75">
        <v>364</v>
      </c>
      <c r="E6" s="38">
        <f aca="true" t="shared" si="0" ref="E6:E35">ROUNDDOWN(D6*$G$2,0)</f>
        <v>3738</v>
      </c>
      <c r="F6" s="37">
        <f aca="true" t="shared" si="1" ref="F6:F35">ROUNDDOWN(E6*0.9,0)</f>
        <v>3364</v>
      </c>
      <c r="G6" s="38">
        <f aca="true" t="shared" si="2" ref="G6:G35">E6-F6</f>
        <v>374</v>
      </c>
      <c r="H6" s="37">
        <f>ROUNDDOWN(E6*0.8,0)</f>
        <v>2990</v>
      </c>
      <c r="I6" s="38">
        <f>E6-H6</f>
        <v>748</v>
      </c>
      <c r="J6" s="37">
        <f>ROUNDDOWN(E6*0.7,0)</f>
        <v>2616</v>
      </c>
      <c r="K6" s="38">
        <f>E6-J6</f>
        <v>1122</v>
      </c>
      <c r="L6" s="1"/>
    </row>
    <row r="7" spans="1:12" ht="19.5" customHeight="1">
      <c r="A7" s="406"/>
      <c r="B7" s="403"/>
      <c r="C7" s="159" t="s">
        <v>4</v>
      </c>
      <c r="D7" s="59">
        <v>417</v>
      </c>
      <c r="E7" s="79">
        <f t="shared" si="0"/>
        <v>4282</v>
      </c>
      <c r="F7" s="61">
        <f t="shared" si="1"/>
        <v>3853</v>
      </c>
      <c r="G7" s="79">
        <f t="shared" si="2"/>
        <v>429</v>
      </c>
      <c r="H7" s="61">
        <f aca="true" t="shared" si="3" ref="H7:H35">ROUNDDOWN(E7*0.8,0)</f>
        <v>3425</v>
      </c>
      <c r="I7" s="79">
        <f aca="true" t="shared" si="4" ref="I7:I35">E7-H7</f>
        <v>857</v>
      </c>
      <c r="J7" s="61">
        <f aca="true" t="shared" si="5" ref="J7:J35">ROUNDDOWN(E7*0.7,0)</f>
        <v>2997</v>
      </c>
      <c r="K7" s="79">
        <f aca="true" t="shared" si="6" ref="K7:K35">E7-J7</f>
        <v>1285</v>
      </c>
      <c r="L7" s="1"/>
    </row>
    <row r="8" spans="1:12" ht="19.5" customHeight="1">
      <c r="A8" s="406"/>
      <c r="B8" s="403"/>
      <c r="C8" s="159" t="s">
        <v>5</v>
      </c>
      <c r="D8" s="59">
        <v>472</v>
      </c>
      <c r="E8" s="79">
        <f t="shared" si="0"/>
        <v>4847</v>
      </c>
      <c r="F8" s="61">
        <f t="shared" si="1"/>
        <v>4362</v>
      </c>
      <c r="G8" s="79">
        <f t="shared" si="2"/>
        <v>485</v>
      </c>
      <c r="H8" s="61">
        <f t="shared" si="3"/>
        <v>3877</v>
      </c>
      <c r="I8" s="79">
        <f t="shared" si="4"/>
        <v>970</v>
      </c>
      <c r="J8" s="61">
        <f t="shared" si="5"/>
        <v>3392</v>
      </c>
      <c r="K8" s="79">
        <f t="shared" si="6"/>
        <v>1455</v>
      </c>
      <c r="L8" s="1"/>
    </row>
    <row r="9" spans="1:12" ht="19.5" customHeight="1">
      <c r="A9" s="406"/>
      <c r="B9" s="403"/>
      <c r="C9" s="159" t="s">
        <v>6</v>
      </c>
      <c r="D9" s="59">
        <v>525</v>
      </c>
      <c r="E9" s="79">
        <f t="shared" si="0"/>
        <v>5391</v>
      </c>
      <c r="F9" s="61">
        <f t="shared" si="1"/>
        <v>4851</v>
      </c>
      <c r="G9" s="79">
        <f t="shared" si="2"/>
        <v>540</v>
      </c>
      <c r="H9" s="61">
        <f t="shared" si="3"/>
        <v>4312</v>
      </c>
      <c r="I9" s="79">
        <f t="shared" si="4"/>
        <v>1079</v>
      </c>
      <c r="J9" s="61">
        <f t="shared" si="5"/>
        <v>3773</v>
      </c>
      <c r="K9" s="79">
        <f t="shared" si="6"/>
        <v>1618</v>
      </c>
      <c r="L9" s="1"/>
    </row>
    <row r="10" spans="1:12" ht="19.5" customHeight="1">
      <c r="A10" s="406"/>
      <c r="B10" s="403"/>
      <c r="C10" s="157" t="s">
        <v>7</v>
      </c>
      <c r="D10" s="63">
        <v>579</v>
      </c>
      <c r="E10" s="41">
        <f t="shared" si="0"/>
        <v>5946</v>
      </c>
      <c r="F10" s="40">
        <f t="shared" si="1"/>
        <v>5351</v>
      </c>
      <c r="G10" s="41">
        <f t="shared" si="2"/>
        <v>595</v>
      </c>
      <c r="H10" s="40">
        <f t="shared" si="3"/>
        <v>4756</v>
      </c>
      <c r="I10" s="41">
        <f t="shared" si="4"/>
        <v>1190</v>
      </c>
      <c r="J10" s="40">
        <f t="shared" si="5"/>
        <v>4162</v>
      </c>
      <c r="K10" s="41">
        <f t="shared" si="6"/>
        <v>1784</v>
      </c>
      <c r="L10" s="1"/>
    </row>
    <row r="11" spans="1:12" ht="19.5" customHeight="1">
      <c r="A11" s="406"/>
      <c r="B11" s="402" t="s">
        <v>317</v>
      </c>
      <c r="C11" s="158" t="s">
        <v>3</v>
      </c>
      <c r="D11" s="75">
        <v>382</v>
      </c>
      <c r="E11" s="38">
        <f aca="true" t="shared" si="7" ref="E11:E20">ROUNDDOWN(D11*$G$2,0)</f>
        <v>3923</v>
      </c>
      <c r="F11" s="37">
        <f aca="true" t="shared" si="8" ref="F11:F20">ROUNDDOWN(E11*0.9,0)</f>
        <v>3530</v>
      </c>
      <c r="G11" s="38">
        <f aca="true" t="shared" si="9" ref="G11:G20">E11-F11</f>
        <v>393</v>
      </c>
      <c r="H11" s="37">
        <f aca="true" t="shared" si="10" ref="H11:H20">ROUNDDOWN(E11*0.8,0)</f>
        <v>3138</v>
      </c>
      <c r="I11" s="38">
        <f aca="true" t="shared" si="11" ref="I11:I20">E11-H11</f>
        <v>785</v>
      </c>
      <c r="J11" s="37">
        <f t="shared" si="5"/>
        <v>2746</v>
      </c>
      <c r="K11" s="38">
        <f t="shared" si="6"/>
        <v>1177</v>
      </c>
      <c r="L11" s="1"/>
    </row>
    <row r="12" spans="1:12" ht="19.5" customHeight="1">
      <c r="A12" s="406"/>
      <c r="B12" s="403"/>
      <c r="C12" s="159" t="s">
        <v>4</v>
      </c>
      <c r="D12" s="59">
        <v>438</v>
      </c>
      <c r="E12" s="79">
        <f t="shared" si="7"/>
        <v>4498</v>
      </c>
      <c r="F12" s="61">
        <f t="shared" si="8"/>
        <v>4048</v>
      </c>
      <c r="G12" s="79">
        <f t="shared" si="9"/>
        <v>450</v>
      </c>
      <c r="H12" s="61">
        <f t="shared" si="10"/>
        <v>3598</v>
      </c>
      <c r="I12" s="79">
        <f t="shared" si="11"/>
        <v>900</v>
      </c>
      <c r="J12" s="61">
        <f t="shared" si="5"/>
        <v>3148</v>
      </c>
      <c r="K12" s="79">
        <f t="shared" si="6"/>
        <v>1350</v>
      </c>
      <c r="L12" s="1"/>
    </row>
    <row r="13" spans="1:12" ht="19.5" customHeight="1">
      <c r="A13" s="406"/>
      <c r="B13" s="403"/>
      <c r="C13" s="159" t="s">
        <v>5</v>
      </c>
      <c r="D13" s="59">
        <v>495</v>
      </c>
      <c r="E13" s="79">
        <f t="shared" si="7"/>
        <v>5083</v>
      </c>
      <c r="F13" s="61">
        <f t="shared" si="8"/>
        <v>4574</v>
      </c>
      <c r="G13" s="79">
        <f t="shared" si="9"/>
        <v>509</v>
      </c>
      <c r="H13" s="61">
        <f t="shared" si="10"/>
        <v>4066</v>
      </c>
      <c r="I13" s="79">
        <f t="shared" si="11"/>
        <v>1017</v>
      </c>
      <c r="J13" s="61">
        <f t="shared" si="5"/>
        <v>3558</v>
      </c>
      <c r="K13" s="79">
        <f t="shared" si="6"/>
        <v>1525</v>
      </c>
      <c r="L13" s="1"/>
    </row>
    <row r="14" spans="1:12" ht="19.5" customHeight="1">
      <c r="A14" s="406"/>
      <c r="B14" s="403"/>
      <c r="C14" s="159" t="s">
        <v>6</v>
      </c>
      <c r="D14" s="59">
        <v>551</v>
      </c>
      <c r="E14" s="79">
        <f t="shared" si="7"/>
        <v>5658</v>
      </c>
      <c r="F14" s="61">
        <f t="shared" si="8"/>
        <v>5092</v>
      </c>
      <c r="G14" s="79">
        <f t="shared" si="9"/>
        <v>566</v>
      </c>
      <c r="H14" s="61">
        <f t="shared" si="10"/>
        <v>4526</v>
      </c>
      <c r="I14" s="79">
        <f t="shared" si="11"/>
        <v>1132</v>
      </c>
      <c r="J14" s="61">
        <f t="shared" si="5"/>
        <v>3960</v>
      </c>
      <c r="K14" s="79">
        <f t="shared" si="6"/>
        <v>1698</v>
      </c>
      <c r="L14" s="1"/>
    </row>
    <row r="15" spans="1:12" ht="19.5" customHeight="1">
      <c r="A15" s="406"/>
      <c r="B15" s="403"/>
      <c r="C15" s="157" t="s">
        <v>7</v>
      </c>
      <c r="D15" s="63">
        <v>608</v>
      </c>
      <c r="E15" s="41">
        <f t="shared" si="7"/>
        <v>6244</v>
      </c>
      <c r="F15" s="40">
        <f t="shared" si="8"/>
        <v>5619</v>
      </c>
      <c r="G15" s="41">
        <f t="shared" si="9"/>
        <v>625</v>
      </c>
      <c r="H15" s="40">
        <f t="shared" si="10"/>
        <v>4995</v>
      </c>
      <c r="I15" s="41">
        <f t="shared" si="11"/>
        <v>1249</v>
      </c>
      <c r="J15" s="40">
        <f t="shared" si="5"/>
        <v>4370</v>
      </c>
      <c r="K15" s="41">
        <f t="shared" si="6"/>
        <v>1874</v>
      </c>
      <c r="L15" s="1"/>
    </row>
    <row r="16" spans="1:12" ht="19.5" customHeight="1">
      <c r="A16" s="406"/>
      <c r="B16" s="402" t="s">
        <v>318</v>
      </c>
      <c r="C16" s="158" t="s">
        <v>3</v>
      </c>
      <c r="D16" s="75">
        <v>561</v>
      </c>
      <c r="E16" s="38">
        <f t="shared" si="7"/>
        <v>5761</v>
      </c>
      <c r="F16" s="37">
        <f t="shared" si="8"/>
        <v>5184</v>
      </c>
      <c r="G16" s="38">
        <f t="shared" si="9"/>
        <v>577</v>
      </c>
      <c r="H16" s="37">
        <f t="shared" si="10"/>
        <v>4608</v>
      </c>
      <c r="I16" s="38">
        <f t="shared" si="11"/>
        <v>1153</v>
      </c>
      <c r="J16" s="37">
        <f t="shared" si="5"/>
        <v>4032</v>
      </c>
      <c r="K16" s="38">
        <f t="shared" si="6"/>
        <v>1729</v>
      </c>
      <c r="L16" s="1"/>
    </row>
    <row r="17" spans="1:12" ht="19.5" customHeight="1">
      <c r="A17" s="406"/>
      <c r="B17" s="403"/>
      <c r="C17" s="159" t="s">
        <v>4</v>
      </c>
      <c r="D17" s="59">
        <v>663</v>
      </c>
      <c r="E17" s="79">
        <f t="shared" si="7"/>
        <v>6809</v>
      </c>
      <c r="F17" s="61">
        <f t="shared" si="8"/>
        <v>6128</v>
      </c>
      <c r="G17" s="79">
        <f t="shared" si="9"/>
        <v>681</v>
      </c>
      <c r="H17" s="61">
        <f t="shared" si="10"/>
        <v>5447</v>
      </c>
      <c r="I17" s="79">
        <f t="shared" si="11"/>
        <v>1362</v>
      </c>
      <c r="J17" s="61">
        <f t="shared" si="5"/>
        <v>4766</v>
      </c>
      <c r="K17" s="79">
        <f t="shared" si="6"/>
        <v>2043</v>
      </c>
      <c r="L17" s="1"/>
    </row>
    <row r="18" spans="1:12" ht="19.5" customHeight="1">
      <c r="A18" s="406"/>
      <c r="B18" s="403"/>
      <c r="C18" s="159" t="s">
        <v>5</v>
      </c>
      <c r="D18" s="59">
        <v>765</v>
      </c>
      <c r="E18" s="79">
        <f t="shared" si="7"/>
        <v>7856</v>
      </c>
      <c r="F18" s="61">
        <f t="shared" si="8"/>
        <v>7070</v>
      </c>
      <c r="G18" s="79">
        <f t="shared" si="9"/>
        <v>786</v>
      </c>
      <c r="H18" s="61">
        <f t="shared" si="10"/>
        <v>6284</v>
      </c>
      <c r="I18" s="79">
        <f t="shared" si="11"/>
        <v>1572</v>
      </c>
      <c r="J18" s="61">
        <f t="shared" si="5"/>
        <v>5499</v>
      </c>
      <c r="K18" s="79">
        <f t="shared" si="6"/>
        <v>2357</v>
      </c>
      <c r="L18" s="1"/>
    </row>
    <row r="19" spans="1:12" ht="19.5" customHeight="1">
      <c r="A19" s="406"/>
      <c r="B19" s="403"/>
      <c r="C19" s="159" t="s">
        <v>6</v>
      </c>
      <c r="D19" s="59">
        <v>867</v>
      </c>
      <c r="E19" s="79">
        <f t="shared" si="7"/>
        <v>8904</v>
      </c>
      <c r="F19" s="61">
        <f t="shared" si="8"/>
        <v>8013</v>
      </c>
      <c r="G19" s="79">
        <f t="shared" si="9"/>
        <v>891</v>
      </c>
      <c r="H19" s="61">
        <f t="shared" si="10"/>
        <v>7123</v>
      </c>
      <c r="I19" s="79">
        <f t="shared" si="11"/>
        <v>1781</v>
      </c>
      <c r="J19" s="61">
        <f t="shared" si="5"/>
        <v>6232</v>
      </c>
      <c r="K19" s="79">
        <f t="shared" si="6"/>
        <v>2672</v>
      </c>
      <c r="L19" s="1"/>
    </row>
    <row r="20" spans="1:12" ht="19.5" customHeight="1">
      <c r="A20" s="406"/>
      <c r="B20" s="403"/>
      <c r="C20" s="157" t="s">
        <v>7</v>
      </c>
      <c r="D20" s="63">
        <v>969</v>
      </c>
      <c r="E20" s="41">
        <f t="shared" si="7"/>
        <v>9951</v>
      </c>
      <c r="F20" s="40">
        <f t="shared" si="8"/>
        <v>8955</v>
      </c>
      <c r="G20" s="41">
        <f t="shared" si="9"/>
        <v>996</v>
      </c>
      <c r="H20" s="40">
        <f t="shared" si="10"/>
        <v>7960</v>
      </c>
      <c r="I20" s="41">
        <f t="shared" si="11"/>
        <v>1991</v>
      </c>
      <c r="J20" s="40">
        <f t="shared" si="5"/>
        <v>6965</v>
      </c>
      <c r="K20" s="41">
        <f t="shared" si="6"/>
        <v>2986</v>
      </c>
      <c r="L20" s="1"/>
    </row>
    <row r="21" spans="1:12" ht="19.5" customHeight="1">
      <c r="A21" s="406"/>
      <c r="B21" s="402" t="s">
        <v>319</v>
      </c>
      <c r="C21" s="158" t="s">
        <v>3</v>
      </c>
      <c r="D21" s="75">
        <v>575</v>
      </c>
      <c r="E21" s="38">
        <f t="shared" si="0"/>
        <v>5905</v>
      </c>
      <c r="F21" s="37">
        <f t="shared" si="1"/>
        <v>5314</v>
      </c>
      <c r="G21" s="38">
        <f t="shared" si="2"/>
        <v>591</v>
      </c>
      <c r="H21" s="37">
        <f t="shared" si="3"/>
        <v>4724</v>
      </c>
      <c r="I21" s="38">
        <f t="shared" si="4"/>
        <v>1181</v>
      </c>
      <c r="J21" s="37">
        <f t="shared" si="5"/>
        <v>4133</v>
      </c>
      <c r="K21" s="38">
        <f t="shared" si="6"/>
        <v>1772</v>
      </c>
      <c r="L21" s="1"/>
    </row>
    <row r="22" spans="1:12" ht="19.5" customHeight="1">
      <c r="A22" s="406"/>
      <c r="B22" s="403"/>
      <c r="C22" s="159" t="s">
        <v>4</v>
      </c>
      <c r="D22" s="59">
        <v>679</v>
      </c>
      <c r="E22" s="79">
        <f t="shared" si="0"/>
        <v>6973</v>
      </c>
      <c r="F22" s="61">
        <f t="shared" si="1"/>
        <v>6275</v>
      </c>
      <c r="G22" s="79">
        <f t="shared" si="2"/>
        <v>698</v>
      </c>
      <c r="H22" s="61">
        <f t="shared" si="3"/>
        <v>5578</v>
      </c>
      <c r="I22" s="79">
        <f t="shared" si="4"/>
        <v>1395</v>
      </c>
      <c r="J22" s="61">
        <f t="shared" si="5"/>
        <v>4881</v>
      </c>
      <c r="K22" s="79">
        <f t="shared" si="6"/>
        <v>2092</v>
      </c>
      <c r="L22" s="1"/>
    </row>
    <row r="23" spans="1:12" ht="19.5" customHeight="1">
      <c r="A23" s="406"/>
      <c r="B23" s="403"/>
      <c r="C23" s="159" t="s">
        <v>5</v>
      </c>
      <c r="D23" s="59">
        <v>784</v>
      </c>
      <c r="E23" s="79">
        <f t="shared" si="0"/>
        <v>8051</v>
      </c>
      <c r="F23" s="61">
        <f t="shared" si="1"/>
        <v>7245</v>
      </c>
      <c r="G23" s="79">
        <f t="shared" si="2"/>
        <v>806</v>
      </c>
      <c r="H23" s="61">
        <f t="shared" si="3"/>
        <v>6440</v>
      </c>
      <c r="I23" s="79">
        <f t="shared" si="4"/>
        <v>1611</v>
      </c>
      <c r="J23" s="61">
        <f t="shared" si="5"/>
        <v>5635</v>
      </c>
      <c r="K23" s="79">
        <f t="shared" si="6"/>
        <v>2416</v>
      </c>
      <c r="L23" s="1"/>
    </row>
    <row r="24" spans="1:12" ht="19.5" customHeight="1">
      <c r="A24" s="406"/>
      <c r="B24" s="403"/>
      <c r="C24" s="159" t="s">
        <v>6</v>
      </c>
      <c r="D24" s="59">
        <v>888</v>
      </c>
      <c r="E24" s="79">
        <f t="shared" si="0"/>
        <v>9119</v>
      </c>
      <c r="F24" s="61">
        <f t="shared" si="1"/>
        <v>8207</v>
      </c>
      <c r="G24" s="79">
        <f t="shared" si="2"/>
        <v>912</v>
      </c>
      <c r="H24" s="61">
        <f t="shared" si="3"/>
        <v>7295</v>
      </c>
      <c r="I24" s="79">
        <f t="shared" si="4"/>
        <v>1824</v>
      </c>
      <c r="J24" s="61">
        <f t="shared" si="5"/>
        <v>6383</v>
      </c>
      <c r="K24" s="79">
        <f t="shared" si="6"/>
        <v>2736</v>
      </c>
      <c r="L24" s="1"/>
    </row>
    <row r="25" spans="1:12" ht="19.5" customHeight="1">
      <c r="A25" s="406"/>
      <c r="B25" s="403"/>
      <c r="C25" s="157" t="s">
        <v>7</v>
      </c>
      <c r="D25" s="63">
        <v>993</v>
      </c>
      <c r="E25" s="41">
        <f t="shared" si="0"/>
        <v>10198</v>
      </c>
      <c r="F25" s="40">
        <f t="shared" si="1"/>
        <v>9178</v>
      </c>
      <c r="G25" s="41">
        <f t="shared" si="2"/>
        <v>1020</v>
      </c>
      <c r="H25" s="40">
        <f t="shared" si="3"/>
        <v>8158</v>
      </c>
      <c r="I25" s="41">
        <f t="shared" si="4"/>
        <v>2040</v>
      </c>
      <c r="J25" s="40">
        <f t="shared" si="5"/>
        <v>7138</v>
      </c>
      <c r="K25" s="41">
        <f t="shared" si="6"/>
        <v>3060</v>
      </c>
      <c r="L25" s="1"/>
    </row>
    <row r="26" spans="1:12" ht="19.5" customHeight="1">
      <c r="A26" s="406"/>
      <c r="B26" s="402" t="s">
        <v>320</v>
      </c>
      <c r="C26" s="158" t="s">
        <v>3</v>
      </c>
      <c r="D26" s="75">
        <v>648</v>
      </c>
      <c r="E26" s="38">
        <f>ROUNDDOWN(D26*$G$2,0)</f>
        <v>6654</v>
      </c>
      <c r="F26" s="37">
        <f>ROUNDDOWN(E26*0.9,0)</f>
        <v>5988</v>
      </c>
      <c r="G26" s="38">
        <f>E26-F26</f>
        <v>666</v>
      </c>
      <c r="H26" s="37">
        <f>ROUNDDOWN(E26*0.8,0)</f>
        <v>5323</v>
      </c>
      <c r="I26" s="38">
        <f>E26-H26</f>
        <v>1331</v>
      </c>
      <c r="J26" s="37">
        <f t="shared" si="5"/>
        <v>4657</v>
      </c>
      <c r="K26" s="38">
        <f t="shared" si="6"/>
        <v>1997</v>
      </c>
      <c r="L26" s="1"/>
    </row>
    <row r="27" spans="1:12" ht="19.5" customHeight="1">
      <c r="A27" s="406"/>
      <c r="B27" s="403"/>
      <c r="C27" s="159" t="s">
        <v>4</v>
      </c>
      <c r="D27" s="59">
        <v>765</v>
      </c>
      <c r="E27" s="79">
        <f>ROUNDDOWN(D27*$G$2,0)</f>
        <v>7856</v>
      </c>
      <c r="F27" s="61">
        <f>ROUNDDOWN(E27*0.9,0)</f>
        <v>7070</v>
      </c>
      <c r="G27" s="79">
        <f>E27-F27</f>
        <v>786</v>
      </c>
      <c r="H27" s="61">
        <f>ROUNDDOWN(E27*0.8,0)</f>
        <v>6284</v>
      </c>
      <c r="I27" s="79">
        <f>E27-H27</f>
        <v>1572</v>
      </c>
      <c r="J27" s="61">
        <f t="shared" si="5"/>
        <v>5499</v>
      </c>
      <c r="K27" s="79">
        <f t="shared" si="6"/>
        <v>2357</v>
      </c>
      <c r="L27" s="1"/>
    </row>
    <row r="28" spans="1:12" ht="19.5" customHeight="1">
      <c r="A28" s="406"/>
      <c r="B28" s="403"/>
      <c r="C28" s="159" t="s">
        <v>5</v>
      </c>
      <c r="D28" s="59">
        <v>887</v>
      </c>
      <c r="E28" s="79">
        <f>ROUNDDOWN(D28*$G$2,0)</f>
        <v>9109</v>
      </c>
      <c r="F28" s="61">
        <f>ROUNDDOWN(E28*0.9,0)</f>
        <v>8198</v>
      </c>
      <c r="G28" s="79">
        <f>E28-F28</f>
        <v>911</v>
      </c>
      <c r="H28" s="61">
        <f>ROUNDDOWN(E28*0.8,0)</f>
        <v>7287</v>
      </c>
      <c r="I28" s="79">
        <f>E28-H28</f>
        <v>1822</v>
      </c>
      <c r="J28" s="61">
        <f t="shared" si="5"/>
        <v>6376</v>
      </c>
      <c r="K28" s="79">
        <f t="shared" si="6"/>
        <v>2733</v>
      </c>
      <c r="L28" s="1"/>
    </row>
    <row r="29" spans="1:12" ht="19.5" customHeight="1">
      <c r="A29" s="406"/>
      <c r="B29" s="403"/>
      <c r="C29" s="159" t="s">
        <v>6</v>
      </c>
      <c r="D29" s="59">
        <v>1008</v>
      </c>
      <c r="E29" s="79">
        <f>ROUNDDOWN(D29*$G$2,0)</f>
        <v>10352</v>
      </c>
      <c r="F29" s="61">
        <f>ROUNDDOWN(E29*0.9,0)</f>
        <v>9316</v>
      </c>
      <c r="G29" s="79">
        <f>E29-F29</f>
        <v>1036</v>
      </c>
      <c r="H29" s="61">
        <f>ROUNDDOWN(E29*0.8,0)</f>
        <v>8281</v>
      </c>
      <c r="I29" s="79">
        <f>E29-H29</f>
        <v>2071</v>
      </c>
      <c r="J29" s="61">
        <f t="shared" si="5"/>
        <v>7246</v>
      </c>
      <c r="K29" s="79">
        <f t="shared" si="6"/>
        <v>3106</v>
      </c>
      <c r="L29" s="1"/>
    </row>
    <row r="30" spans="1:12" ht="19.5" customHeight="1">
      <c r="A30" s="406"/>
      <c r="B30" s="403"/>
      <c r="C30" s="157" t="s">
        <v>7</v>
      </c>
      <c r="D30" s="63">
        <v>1130</v>
      </c>
      <c r="E30" s="41">
        <f>ROUNDDOWN(D30*$G$2,0)</f>
        <v>11605</v>
      </c>
      <c r="F30" s="40">
        <f>ROUNDDOWN(E30*0.9,0)</f>
        <v>10444</v>
      </c>
      <c r="G30" s="41">
        <f>E30-F30</f>
        <v>1161</v>
      </c>
      <c r="H30" s="40">
        <f>ROUNDDOWN(E30*0.8,0)</f>
        <v>9284</v>
      </c>
      <c r="I30" s="41">
        <f>E30-H30</f>
        <v>2321</v>
      </c>
      <c r="J30" s="40">
        <f t="shared" si="5"/>
        <v>8123</v>
      </c>
      <c r="K30" s="41">
        <f t="shared" si="6"/>
        <v>3482</v>
      </c>
      <c r="L30" s="1"/>
    </row>
    <row r="31" spans="1:12" ht="19.5" customHeight="1">
      <c r="A31" s="406"/>
      <c r="B31" s="402" t="s">
        <v>321</v>
      </c>
      <c r="C31" s="158" t="s">
        <v>3</v>
      </c>
      <c r="D31" s="75">
        <v>659</v>
      </c>
      <c r="E31" s="38">
        <f t="shared" si="0"/>
        <v>6767</v>
      </c>
      <c r="F31" s="37">
        <f t="shared" si="1"/>
        <v>6090</v>
      </c>
      <c r="G31" s="38">
        <f t="shared" si="2"/>
        <v>677</v>
      </c>
      <c r="H31" s="37">
        <f t="shared" si="3"/>
        <v>5413</v>
      </c>
      <c r="I31" s="38">
        <f t="shared" si="4"/>
        <v>1354</v>
      </c>
      <c r="J31" s="37">
        <f t="shared" si="5"/>
        <v>4736</v>
      </c>
      <c r="K31" s="38">
        <f t="shared" si="6"/>
        <v>2031</v>
      </c>
      <c r="L31" s="1"/>
    </row>
    <row r="32" spans="1:12" ht="19.5" customHeight="1">
      <c r="A32" s="406"/>
      <c r="B32" s="403"/>
      <c r="C32" s="159" t="s">
        <v>4</v>
      </c>
      <c r="D32" s="59">
        <v>779</v>
      </c>
      <c r="E32" s="79">
        <f t="shared" si="0"/>
        <v>8000</v>
      </c>
      <c r="F32" s="61">
        <f t="shared" si="1"/>
        <v>7200</v>
      </c>
      <c r="G32" s="79">
        <f t="shared" si="2"/>
        <v>800</v>
      </c>
      <c r="H32" s="61">
        <f t="shared" si="3"/>
        <v>6400</v>
      </c>
      <c r="I32" s="79">
        <f t="shared" si="4"/>
        <v>1600</v>
      </c>
      <c r="J32" s="61">
        <f t="shared" si="5"/>
        <v>5600</v>
      </c>
      <c r="K32" s="79">
        <f t="shared" si="6"/>
        <v>2400</v>
      </c>
      <c r="L32" s="1"/>
    </row>
    <row r="33" spans="1:12" ht="19.5" customHeight="1">
      <c r="A33" s="406"/>
      <c r="B33" s="403"/>
      <c r="C33" s="159" t="s">
        <v>5</v>
      </c>
      <c r="D33" s="59">
        <v>902</v>
      </c>
      <c r="E33" s="79">
        <f t="shared" si="0"/>
        <v>9263</v>
      </c>
      <c r="F33" s="61">
        <f t="shared" si="1"/>
        <v>8336</v>
      </c>
      <c r="G33" s="79">
        <f t="shared" si="2"/>
        <v>927</v>
      </c>
      <c r="H33" s="61">
        <f t="shared" si="3"/>
        <v>7410</v>
      </c>
      <c r="I33" s="79">
        <f t="shared" si="4"/>
        <v>1853</v>
      </c>
      <c r="J33" s="61">
        <f t="shared" si="5"/>
        <v>6484</v>
      </c>
      <c r="K33" s="79">
        <f t="shared" si="6"/>
        <v>2779</v>
      </c>
      <c r="L33" s="1"/>
    </row>
    <row r="34" spans="1:12" ht="19.5" customHeight="1">
      <c r="A34" s="406"/>
      <c r="B34" s="403"/>
      <c r="C34" s="159" t="s">
        <v>6</v>
      </c>
      <c r="D34" s="59">
        <v>1026</v>
      </c>
      <c r="E34" s="79">
        <f t="shared" si="0"/>
        <v>10537</v>
      </c>
      <c r="F34" s="61">
        <f t="shared" si="1"/>
        <v>9483</v>
      </c>
      <c r="G34" s="79">
        <f t="shared" si="2"/>
        <v>1054</v>
      </c>
      <c r="H34" s="61">
        <f t="shared" si="3"/>
        <v>8429</v>
      </c>
      <c r="I34" s="79">
        <f t="shared" si="4"/>
        <v>2108</v>
      </c>
      <c r="J34" s="61">
        <f t="shared" si="5"/>
        <v>7375</v>
      </c>
      <c r="K34" s="79">
        <f t="shared" si="6"/>
        <v>3162</v>
      </c>
      <c r="L34" s="1"/>
    </row>
    <row r="35" spans="1:12" ht="19.5" customHeight="1">
      <c r="A35" s="406"/>
      <c r="B35" s="403"/>
      <c r="C35" s="157" t="s">
        <v>7</v>
      </c>
      <c r="D35" s="63">
        <v>1150</v>
      </c>
      <c r="E35" s="41">
        <f t="shared" si="0"/>
        <v>11810</v>
      </c>
      <c r="F35" s="40">
        <f t="shared" si="1"/>
        <v>10629</v>
      </c>
      <c r="G35" s="41">
        <f t="shared" si="2"/>
        <v>1181</v>
      </c>
      <c r="H35" s="40">
        <f t="shared" si="3"/>
        <v>9448</v>
      </c>
      <c r="I35" s="41">
        <f t="shared" si="4"/>
        <v>2362</v>
      </c>
      <c r="J35" s="40">
        <f t="shared" si="5"/>
        <v>8267</v>
      </c>
      <c r="K35" s="41">
        <f t="shared" si="6"/>
        <v>3543</v>
      </c>
      <c r="L35" s="1"/>
    </row>
    <row r="36" spans="1:12" ht="11.25" customHeight="1">
      <c r="A36" s="1"/>
      <c r="B36" s="1"/>
      <c r="C36" s="1"/>
      <c r="D36" s="3"/>
      <c r="E36" s="1"/>
      <c r="F36" s="1"/>
      <c r="G36" s="1"/>
      <c r="H36" s="147"/>
      <c r="I36" s="149"/>
      <c r="J36" s="1"/>
      <c r="K36" s="1"/>
      <c r="L36" s="1"/>
    </row>
    <row r="37" spans="1:12" s="55" customFormat="1" ht="32.25" customHeight="1">
      <c r="A37" s="202"/>
      <c r="B37" s="2"/>
      <c r="C37" s="6"/>
      <c r="D37" s="177" t="s">
        <v>125</v>
      </c>
      <c r="E37" s="176" t="s">
        <v>268</v>
      </c>
      <c r="F37" s="176" t="s">
        <v>269</v>
      </c>
      <c r="G37" s="177" t="s">
        <v>126</v>
      </c>
      <c r="H37" s="178" t="s">
        <v>270</v>
      </c>
      <c r="I37" s="179" t="s">
        <v>271</v>
      </c>
      <c r="J37" s="178" t="s">
        <v>393</v>
      </c>
      <c r="K37" s="179" t="s">
        <v>396</v>
      </c>
      <c r="L37" s="6"/>
    </row>
    <row r="38" spans="1:12" ht="45" customHeight="1">
      <c r="A38" s="407" t="s">
        <v>25</v>
      </c>
      <c r="B38" s="209" t="s">
        <v>23</v>
      </c>
      <c r="C38" s="209" t="s">
        <v>21</v>
      </c>
      <c r="D38" s="209" t="s">
        <v>2</v>
      </c>
      <c r="E38" s="211" t="s">
        <v>281</v>
      </c>
      <c r="F38" s="212" t="s">
        <v>272</v>
      </c>
      <c r="G38" s="213" t="s">
        <v>265</v>
      </c>
      <c r="H38" s="214" t="s">
        <v>266</v>
      </c>
      <c r="I38" s="215" t="s">
        <v>267</v>
      </c>
      <c r="J38" s="214" t="s">
        <v>392</v>
      </c>
      <c r="K38" s="215" t="s">
        <v>395</v>
      </c>
      <c r="L38" s="1"/>
    </row>
    <row r="39" spans="1:12" ht="18.75" customHeight="1">
      <c r="A39" s="407"/>
      <c r="B39" s="402" t="s">
        <v>191</v>
      </c>
      <c r="C39" s="158" t="s">
        <v>3</v>
      </c>
      <c r="D39" s="75">
        <v>352</v>
      </c>
      <c r="E39" s="38">
        <f aca="true" t="shared" si="12" ref="E39:E68">ROUNDDOWN(D39*$G$2,0)</f>
        <v>3615</v>
      </c>
      <c r="F39" s="37">
        <f aca="true" t="shared" si="13" ref="F39:F68">ROUNDDOWN(E39*0.9,0)</f>
        <v>3253</v>
      </c>
      <c r="G39" s="38">
        <f aca="true" t="shared" si="14" ref="G39:G68">E39-F39</f>
        <v>362</v>
      </c>
      <c r="H39" s="37">
        <f aca="true" t="shared" si="15" ref="H39:H68">ROUNDDOWN(E39*0.8,0)</f>
        <v>2892</v>
      </c>
      <c r="I39" s="38">
        <f aca="true" t="shared" si="16" ref="I39:I68">E39-H39</f>
        <v>723</v>
      </c>
      <c r="J39" s="37">
        <f>ROUNDDOWN(E39*0.7,0)</f>
        <v>2530</v>
      </c>
      <c r="K39" s="38">
        <f>E39-J39</f>
        <v>1085</v>
      </c>
      <c r="L39" s="1"/>
    </row>
    <row r="40" spans="1:12" ht="18.75" customHeight="1">
      <c r="A40" s="407"/>
      <c r="B40" s="403"/>
      <c r="C40" s="159" t="s">
        <v>4</v>
      </c>
      <c r="D40" s="59">
        <v>403</v>
      </c>
      <c r="E40" s="79">
        <f t="shared" si="12"/>
        <v>4138</v>
      </c>
      <c r="F40" s="61">
        <f t="shared" si="13"/>
        <v>3724</v>
      </c>
      <c r="G40" s="79">
        <f t="shared" si="14"/>
        <v>414</v>
      </c>
      <c r="H40" s="61">
        <f t="shared" si="15"/>
        <v>3310</v>
      </c>
      <c r="I40" s="79">
        <f t="shared" si="16"/>
        <v>828</v>
      </c>
      <c r="J40" s="61">
        <f aca="true" t="shared" si="17" ref="J40:J68">ROUNDDOWN(E40*0.7,0)</f>
        <v>2896</v>
      </c>
      <c r="K40" s="79">
        <f aca="true" t="shared" si="18" ref="K40:K68">E40-J40</f>
        <v>1242</v>
      </c>
      <c r="L40" s="1"/>
    </row>
    <row r="41" spans="1:12" ht="18.75" customHeight="1">
      <c r="A41" s="407"/>
      <c r="B41" s="403"/>
      <c r="C41" s="159" t="s">
        <v>5</v>
      </c>
      <c r="D41" s="59">
        <v>455</v>
      </c>
      <c r="E41" s="79">
        <f t="shared" si="12"/>
        <v>4672</v>
      </c>
      <c r="F41" s="61">
        <f t="shared" si="13"/>
        <v>4204</v>
      </c>
      <c r="G41" s="79">
        <f t="shared" si="14"/>
        <v>468</v>
      </c>
      <c r="H41" s="61">
        <f t="shared" si="15"/>
        <v>3737</v>
      </c>
      <c r="I41" s="79">
        <f t="shared" si="16"/>
        <v>935</v>
      </c>
      <c r="J41" s="61">
        <f t="shared" si="17"/>
        <v>3270</v>
      </c>
      <c r="K41" s="79">
        <f t="shared" si="18"/>
        <v>1402</v>
      </c>
      <c r="L41" s="1"/>
    </row>
    <row r="42" spans="1:12" ht="18.75" customHeight="1">
      <c r="A42" s="407"/>
      <c r="B42" s="403"/>
      <c r="C42" s="159" t="s">
        <v>6</v>
      </c>
      <c r="D42" s="59">
        <v>506</v>
      </c>
      <c r="E42" s="79">
        <f t="shared" si="12"/>
        <v>5196</v>
      </c>
      <c r="F42" s="61">
        <f t="shared" si="13"/>
        <v>4676</v>
      </c>
      <c r="G42" s="79">
        <f t="shared" si="14"/>
        <v>520</v>
      </c>
      <c r="H42" s="61">
        <f t="shared" si="15"/>
        <v>4156</v>
      </c>
      <c r="I42" s="79">
        <f t="shared" si="16"/>
        <v>1040</v>
      </c>
      <c r="J42" s="61">
        <f t="shared" si="17"/>
        <v>3637</v>
      </c>
      <c r="K42" s="79">
        <f t="shared" si="18"/>
        <v>1559</v>
      </c>
      <c r="L42" s="1"/>
    </row>
    <row r="43" spans="1:12" ht="18.75" customHeight="1">
      <c r="A43" s="407"/>
      <c r="B43" s="403"/>
      <c r="C43" s="157" t="s">
        <v>7</v>
      </c>
      <c r="D43" s="63">
        <v>559</v>
      </c>
      <c r="E43" s="41">
        <f t="shared" si="12"/>
        <v>5740</v>
      </c>
      <c r="F43" s="40">
        <f t="shared" si="13"/>
        <v>5166</v>
      </c>
      <c r="G43" s="41">
        <f t="shared" si="14"/>
        <v>574</v>
      </c>
      <c r="H43" s="40">
        <f t="shared" si="15"/>
        <v>4592</v>
      </c>
      <c r="I43" s="41">
        <f t="shared" si="16"/>
        <v>1148</v>
      </c>
      <c r="J43" s="40">
        <f t="shared" si="17"/>
        <v>4018</v>
      </c>
      <c r="K43" s="41">
        <f t="shared" si="18"/>
        <v>1722</v>
      </c>
      <c r="L43" s="1"/>
    </row>
    <row r="44" spans="1:12" ht="18.75" customHeight="1">
      <c r="A44" s="407"/>
      <c r="B44" s="402" t="s">
        <v>317</v>
      </c>
      <c r="C44" s="158" t="s">
        <v>3</v>
      </c>
      <c r="D44" s="75">
        <v>370</v>
      </c>
      <c r="E44" s="38">
        <f aca="true" t="shared" si="19" ref="E44:E58">ROUNDDOWN(D44*$G$2,0)</f>
        <v>3799</v>
      </c>
      <c r="F44" s="37">
        <f aca="true" t="shared" si="20" ref="F44:F58">ROUNDDOWN(E44*0.9,0)</f>
        <v>3419</v>
      </c>
      <c r="G44" s="38">
        <f aca="true" t="shared" si="21" ref="G44:G58">E44-F44</f>
        <v>380</v>
      </c>
      <c r="H44" s="37">
        <f aca="true" t="shared" si="22" ref="H44:H58">ROUNDDOWN(E44*0.8,0)</f>
        <v>3039</v>
      </c>
      <c r="I44" s="38">
        <f aca="true" t="shared" si="23" ref="I44:I58">E44-H44</f>
        <v>760</v>
      </c>
      <c r="J44" s="37">
        <f t="shared" si="17"/>
        <v>2659</v>
      </c>
      <c r="K44" s="38">
        <f t="shared" si="18"/>
        <v>1140</v>
      </c>
      <c r="L44" s="1"/>
    </row>
    <row r="45" spans="1:12" ht="18.75" customHeight="1">
      <c r="A45" s="407"/>
      <c r="B45" s="403"/>
      <c r="C45" s="159" t="s">
        <v>4</v>
      </c>
      <c r="D45" s="59">
        <v>424</v>
      </c>
      <c r="E45" s="79">
        <f t="shared" si="19"/>
        <v>4354</v>
      </c>
      <c r="F45" s="61">
        <f t="shared" si="20"/>
        <v>3918</v>
      </c>
      <c r="G45" s="79">
        <f t="shared" si="21"/>
        <v>436</v>
      </c>
      <c r="H45" s="61">
        <f t="shared" si="22"/>
        <v>3483</v>
      </c>
      <c r="I45" s="79">
        <f t="shared" si="23"/>
        <v>871</v>
      </c>
      <c r="J45" s="61">
        <f t="shared" si="17"/>
        <v>3047</v>
      </c>
      <c r="K45" s="79">
        <f t="shared" si="18"/>
        <v>1307</v>
      </c>
      <c r="L45" s="1"/>
    </row>
    <row r="46" spans="1:12" ht="18.75" customHeight="1">
      <c r="A46" s="407"/>
      <c r="B46" s="403"/>
      <c r="C46" s="159" t="s">
        <v>5</v>
      </c>
      <c r="D46" s="59">
        <v>479</v>
      </c>
      <c r="E46" s="79">
        <f t="shared" si="19"/>
        <v>4919</v>
      </c>
      <c r="F46" s="61">
        <f t="shared" si="20"/>
        <v>4427</v>
      </c>
      <c r="G46" s="79">
        <f t="shared" si="21"/>
        <v>492</v>
      </c>
      <c r="H46" s="61">
        <f t="shared" si="22"/>
        <v>3935</v>
      </c>
      <c r="I46" s="79">
        <f t="shared" si="23"/>
        <v>984</v>
      </c>
      <c r="J46" s="61">
        <f t="shared" si="17"/>
        <v>3443</v>
      </c>
      <c r="K46" s="79">
        <f t="shared" si="18"/>
        <v>1476</v>
      </c>
      <c r="L46" s="1"/>
    </row>
    <row r="47" spans="1:12" ht="18.75" customHeight="1">
      <c r="A47" s="407"/>
      <c r="B47" s="403"/>
      <c r="C47" s="159" t="s">
        <v>6</v>
      </c>
      <c r="D47" s="59">
        <v>533</v>
      </c>
      <c r="E47" s="79">
        <f t="shared" si="19"/>
        <v>5473</v>
      </c>
      <c r="F47" s="61">
        <f t="shared" si="20"/>
        <v>4925</v>
      </c>
      <c r="G47" s="79">
        <f t="shared" si="21"/>
        <v>548</v>
      </c>
      <c r="H47" s="61">
        <f t="shared" si="22"/>
        <v>4378</v>
      </c>
      <c r="I47" s="79">
        <f t="shared" si="23"/>
        <v>1095</v>
      </c>
      <c r="J47" s="61">
        <f t="shared" si="17"/>
        <v>3831</v>
      </c>
      <c r="K47" s="79">
        <f t="shared" si="18"/>
        <v>1642</v>
      </c>
      <c r="L47" s="1"/>
    </row>
    <row r="48" spans="1:12" ht="18.75" customHeight="1">
      <c r="A48" s="407"/>
      <c r="B48" s="403"/>
      <c r="C48" s="157" t="s">
        <v>7</v>
      </c>
      <c r="D48" s="63">
        <v>588</v>
      </c>
      <c r="E48" s="41">
        <f t="shared" si="19"/>
        <v>6038</v>
      </c>
      <c r="F48" s="40">
        <f t="shared" si="20"/>
        <v>5434</v>
      </c>
      <c r="G48" s="41">
        <f t="shared" si="21"/>
        <v>604</v>
      </c>
      <c r="H48" s="40">
        <f t="shared" si="22"/>
        <v>4830</v>
      </c>
      <c r="I48" s="41">
        <f t="shared" si="23"/>
        <v>1208</v>
      </c>
      <c r="J48" s="40">
        <f t="shared" si="17"/>
        <v>4226</v>
      </c>
      <c r="K48" s="41">
        <f t="shared" si="18"/>
        <v>1812</v>
      </c>
      <c r="L48" s="1"/>
    </row>
    <row r="49" spans="1:12" ht="18.75" customHeight="1">
      <c r="A49" s="407"/>
      <c r="B49" s="402" t="s">
        <v>318</v>
      </c>
      <c r="C49" s="158" t="s">
        <v>3</v>
      </c>
      <c r="D49" s="75">
        <v>536</v>
      </c>
      <c r="E49" s="38">
        <f t="shared" si="19"/>
        <v>5504</v>
      </c>
      <c r="F49" s="37">
        <f t="shared" si="20"/>
        <v>4953</v>
      </c>
      <c r="G49" s="38">
        <f t="shared" si="21"/>
        <v>551</v>
      </c>
      <c r="H49" s="37">
        <f t="shared" si="22"/>
        <v>4403</v>
      </c>
      <c r="I49" s="38">
        <f t="shared" si="23"/>
        <v>1101</v>
      </c>
      <c r="J49" s="37">
        <f t="shared" si="17"/>
        <v>3852</v>
      </c>
      <c r="K49" s="38">
        <f t="shared" si="18"/>
        <v>1652</v>
      </c>
      <c r="L49" s="1"/>
    </row>
    <row r="50" spans="1:12" ht="18.75" customHeight="1">
      <c r="A50" s="407"/>
      <c r="B50" s="403"/>
      <c r="C50" s="159" t="s">
        <v>4</v>
      </c>
      <c r="D50" s="59">
        <v>634</v>
      </c>
      <c r="E50" s="79">
        <f t="shared" si="19"/>
        <v>6511</v>
      </c>
      <c r="F50" s="61">
        <f t="shared" si="20"/>
        <v>5859</v>
      </c>
      <c r="G50" s="79">
        <f t="shared" si="21"/>
        <v>652</v>
      </c>
      <c r="H50" s="61">
        <f t="shared" si="22"/>
        <v>5208</v>
      </c>
      <c r="I50" s="79">
        <f t="shared" si="23"/>
        <v>1303</v>
      </c>
      <c r="J50" s="61">
        <f t="shared" si="17"/>
        <v>4557</v>
      </c>
      <c r="K50" s="79">
        <f t="shared" si="18"/>
        <v>1954</v>
      </c>
      <c r="L50" s="1"/>
    </row>
    <row r="51" spans="1:12" ht="18.75" customHeight="1">
      <c r="A51" s="407"/>
      <c r="B51" s="403"/>
      <c r="C51" s="159" t="s">
        <v>5</v>
      </c>
      <c r="D51" s="59">
        <v>732</v>
      </c>
      <c r="E51" s="79">
        <f t="shared" si="19"/>
        <v>7517</v>
      </c>
      <c r="F51" s="61">
        <f t="shared" si="20"/>
        <v>6765</v>
      </c>
      <c r="G51" s="79">
        <f t="shared" si="21"/>
        <v>752</v>
      </c>
      <c r="H51" s="61">
        <f t="shared" si="22"/>
        <v>6013</v>
      </c>
      <c r="I51" s="79">
        <f t="shared" si="23"/>
        <v>1504</v>
      </c>
      <c r="J51" s="61">
        <f t="shared" si="17"/>
        <v>5261</v>
      </c>
      <c r="K51" s="79">
        <f t="shared" si="18"/>
        <v>2256</v>
      </c>
      <c r="L51" s="1"/>
    </row>
    <row r="52" spans="1:12" ht="18.75" customHeight="1">
      <c r="A52" s="407"/>
      <c r="B52" s="403"/>
      <c r="C52" s="159" t="s">
        <v>6</v>
      </c>
      <c r="D52" s="59">
        <v>828</v>
      </c>
      <c r="E52" s="79">
        <f t="shared" si="19"/>
        <v>8503</v>
      </c>
      <c r="F52" s="61">
        <f t="shared" si="20"/>
        <v>7652</v>
      </c>
      <c r="G52" s="79">
        <f t="shared" si="21"/>
        <v>851</v>
      </c>
      <c r="H52" s="61">
        <f t="shared" si="22"/>
        <v>6802</v>
      </c>
      <c r="I52" s="79">
        <f t="shared" si="23"/>
        <v>1701</v>
      </c>
      <c r="J52" s="61">
        <f t="shared" si="17"/>
        <v>5952</v>
      </c>
      <c r="K52" s="79">
        <f t="shared" si="18"/>
        <v>2551</v>
      </c>
      <c r="L52" s="1"/>
    </row>
    <row r="53" spans="1:12" ht="18.75" customHeight="1">
      <c r="A53" s="407"/>
      <c r="B53" s="403"/>
      <c r="C53" s="157" t="s">
        <v>7</v>
      </c>
      <c r="D53" s="63">
        <v>926</v>
      </c>
      <c r="E53" s="41">
        <f t="shared" si="19"/>
        <v>9510</v>
      </c>
      <c r="F53" s="40">
        <f t="shared" si="20"/>
        <v>8559</v>
      </c>
      <c r="G53" s="41">
        <f t="shared" si="21"/>
        <v>951</v>
      </c>
      <c r="H53" s="40">
        <f t="shared" si="22"/>
        <v>7608</v>
      </c>
      <c r="I53" s="41">
        <f t="shared" si="23"/>
        <v>1902</v>
      </c>
      <c r="J53" s="40">
        <f t="shared" si="17"/>
        <v>6657</v>
      </c>
      <c r="K53" s="41">
        <f t="shared" si="18"/>
        <v>2853</v>
      </c>
      <c r="L53" s="1"/>
    </row>
    <row r="54" spans="1:12" ht="18.75" customHeight="1">
      <c r="A54" s="407"/>
      <c r="B54" s="402" t="s">
        <v>319</v>
      </c>
      <c r="C54" s="158" t="s">
        <v>3</v>
      </c>
      <c r="D54" s="75">
        <v>555</v>
      </c>
      <c r="E54" s="38">
        <f t="shared" si="19"/>
        <v>5699</v>
      </c>
      <c r="F54" s="37">
        <f t="shared" si="20"/>
        <v>5129</v>
      </c>
      <c r="G54" s="38">
        <f t="shared" si="21"/>
        <v>570</v>
      </c>
      <c r="H54" s="37">
        <f t="shared" si="22"/>
        <v>4559</v>
      </c>
      <c r="I54" s="38">
        <f t="shared" si="23"/>
        <v>1140</v>
      </c>
      <c r="J54" s="37">
        <f t="shared" si="17"/>
        <v>3989</v>
      </c>
      <c r="K54" s="38">
        <f t="shared" si="18"/>
        <v>1710</v>
      </c>
      <c r="L54" s="1"/>
    </row>
    <row r="55" spans="1:12" ht="18.75" customHeight="1">
      <c r="A55" s="407"/>
      <c r="B55" s="403"/>
      <c r="C55" s="159" t="s">
        <v>4</v>
      </c>
      <c r="D55" s="59">
        <v>657</v>
      </c>
      <c r="E55" s="79">
        <f t="shared" si="19"/>
        <v>6747</v>
      </c>
      <c r="F55" s="61">
        <f t="shared" si="20"/>
        <v>6072</v>
      </c>
      <c r="G55" s="79">
        <f t="shared" si="21"/>
        <v>675</v>
      </c>
      <c r="H55" s="61">
        <f t="shared" si="22"/>
        <v>5397</v>
      </c>
      <c r="I55" s="79">
        <f t="shared" si="23"/>
        <v>1350</v>
      </c>
      <c r="J55" s="61">
        <f t="shared" si="17"/>
        <v>4722</v>
      </c>
      <c r="K55" s="79">
        <f t="shared" si="18"/>
        <v>2025</v>
      </c>
      <c r="L55" s="1"/>
    </row>
    <row r="56" spans="1:12" ht="18.75" customHeight="1">
      <c r="A56" s="407"/>
      <c r="B56" s="403"/>
      <c r="C56" s="159" t="s">
        <v>5</v>
      </c>
      <c r="D56" s="59">
        <v>758</v>
      </c>
      <c r="E56" s="79">
        <f t="shared" si="19"/>
        <v>7784</v>
      </c>
      <c r="F56" s="61">
        <f t="shared" si="20"/>
        <v>7005</v>
      </c>
      <c r="G56" s="79">
        <f t="shared" si="21"/>
        <v>779</v>
      </c>
      <c r="H56" s="61">
        <f t="shared" si="22"/>
        <v>6227</v>
      </c>
      <c r="I56" s="79">
        <f t="shared" si="23"/>
        <v>1557</v>
      </c>
      <c r="J56" s="61">
        <f t="shared" si="17"/>
        <v>5448</v>
      </c>
      <c r="K56" s="79">
        <f t="shared" si="18"/>
        <v>2336</v>
      </c>
      <c r="L56" s="1"/>
    </row>
    <row r="57" spans="1:12" ht="18.75" customHeight="1">
      <c r="A57" s="407"/>
      <c r="B57" s="403"/>
      <c r="C57" s="159" t="s">
        <v>6</v>
      </c>
      <c r="D57" s="59">
        <v>858</v>
      </c>
      <c r="E57" s="79">
        <f t="shared" si="19"/>
        <v>8811</v>
      </c>
      <c r="F57" s="61">
        <f t="shared" si="20"/>
        <v>7929</v>
      </c>
      <c r="G57" s="79">
        <f t="shared" si="21"/>
        <v>882</v>
      </c>
      <c r="H57" s="61">
        <f t="shared" si="22"/>
        <v>7048</v>
      </c>
      <c r="I57" s="79">
        <f t="shared" si="23"/>
        <v>1763</v>
      </c>
      <c r="J57" s="61">
        <f t="shared" si="17"/>
        <v>6167</v>
      </c>
      <c r="K57" s="79">
        <f t="shared" si="18"/>
        <v>2644</v>
      </c>
      <c r="L57" s="1"/>
    </row>
    <row r="58" spans="1:12" ht="18.75" customHeight="1">
      <c r="A58" s="407"/>
      <c r="B58" s="403"/>
      <c r="C58" s="157" t="s">
        <v>7</v>
      </c>
      <c r="D58" s="63">
        <v>959</v>
      </c>
      <c r="E58" s="41">
        <f t="shared" si="19"/>
        <v>9848</v>
      </c>
      <c r="F58" s="40">
        <f t="shared" si="20"/>
        <v>8863</v>
      </c>
      <c r="G58" s="41">
        <f t="shared" si="21"/>
        <v>985</v>
      </c>
      <c r="H58" s="40">
        <f t="shared" si="22"/>
        <v>7878</v>
      </c>
      <c r="I58" s="41">
        <f t="shared" si="23"/>
        <v>1970</v>
      </c>
      <c r="J58" s="40">
        <f t="shared" si="17"/>
        <v>6893</v>
      </c>
      <c r="K58" s="41">
        <f t="shared" si="18"/>
        <v>2955</v>
      </c>
      <c r="L58" s="1"/>
    </row>
    <row r="59" spans="1:12" ht="18.75" customHeight="1">
      <c r="A59" s="407"/>
      <c r="B59" s="402" t="s">
        <v>320</v>
      </c>
      <c r="C59" s="158" t="s">
        <v>3</v>
      </c>
      <c r="D59" s="75">
        <v>620</v>
      </c>
      <c r="E59" s="38">
        <f t="shared" si="12"/>
        <v>6367</v>
      </c>
      <c r="F59" s="37">
        <f t="shared" si="13"/>
        <v>5730</v>
      </c>
      <c r="G59" s="38">
        <f t="shared" si="14"/>
        <v>637</v>
      </c>
      <c r="H59" s="37">
        <f t="shared" si="15"/>
        <v>5093</v>
      </c>
      <c r="I59" s="38">
        <f t="shared" si="16"/>
        <v>1274</v>
      </c>
      <c r="J59" s="37">
        <f t="shared" si="17"/>
        <v>4456</v>
      </c>
      <c r="K59" s="38">
        <f t="shared" si="18"/>
        <v>1911</v>
      </c>
      <c r="L59" s="1"/>
    </row>
    <row r="60" spans="1:12" ht="18.75" customHeight="1">
      <c r="A60" s="407"/>
      <c r="B60" s="403"/>
      <c r="C60" s="159" t="s">
        <v>4</v>
      </c>
      <c r="D60" s="59">
        <v>733</v>
      </c>
      <c r="E60" s="79">
        <f t="shared" si="12"/>
        <v>7527</v>
      </c>
      <c r="F60" s="61">
        <f t="shared" si="13"/>
        <v>6774</v>
      </c>
      <c r="G60" s="79">
        <f t="shared" si="14"/>
        <v>753</v>
      </c>
      <c r="H60" s="61">
        <f t="shared" si="15"/>
        <v>6021</v>
      </c>
      <c r="I60" s="79">
        <f t="shared" si="16"/>
        <v>1506</v>
      </c>
      <c r="J60" s="61">
        <f t="shared" si="17"/>
        <v>5268</v>
      </c>
      <c r="K60" s="79">
        <f t="shared" si="18"/>
        <v>2259</v>
      </c>
      <c r="L60" s="1"/>
    </row>
    <row r="61" spans="1:12" ht="18.75" customHeight="1">
      <c r="A61" s="407"/>
      <c r="B61" s="403"/>
      <c r="C61" s="159" t="s">
        <v>5</v>
      </c>
      <c r="D61" s="59">
        <v>848</v>
      </c>
      <c r="E61" s="79">
        <f t="shared" si="12"/>
        <v>8708</v>
      </c>
      <c r="F61" s="61">
        <f t="shared" si="13"/>
        <v>7837</v>
      </c>
      <c r="G61" s="79">
        <f t="shared" si="14"/>
        <v>871</v>
      </c>
      <c r="H61" s="61">
        <f t="shared" si="15"/>
        <v>6966</v>
      </c>
      <c r="I61" s="79">
        <f t="shared" si="16"/>
        <v>1742</v>
      </c>
      <c r="J61" s="61">
        <f t="shared" si="17"/>
        <v>6095</v>
      </c>
      <c r="K61" s="79">
        <f t="shared" si="18"/>
        <v>2613</v>
      </c>
      <c r="L61" s="1"/>
    </row>
    <row r="62" spans="1:12" ht="18.75" customHeight="1">
      <c r="A62" s="407"/>
      <c r="B62" s="403"/>
      <c r="C62" s="159" t="s">
        <v>6</v>
      </c>
      <c r="D62" s="59">
        <v>965</v>
      </c>
      <c r="E62" s="79">
        <f t="shared" si="12"/>
        <v>9910</v>
      </c>
      <c r="F62" s="61">
        <f t="shared" si="13"/>
        <v>8919</v>
      </c>
      <c r="G62" s="79">
        <f t="shared" si="14"/>
        <v>991</v>
      </c>
      <c r="H62" s="61">
        <f t="shared" si="15"/>
        <v>7928</v>
      </c>
      <c r="I62" s="79">
        <f t="shared" si="16"/>
        <v>1982</v>
      </c>
      <c r="J62" s="61">
        <f t="shared" si="17"/>
        <v>6937</v>
      </c>
      <c r="K62" s="79">
        <f t="shared" si="18"/>
        <v>2973</v>
      </c>
      <c r="L62" s="1"/>
    </row>
    <row r="63" spans="1:12" ht="18.75" customHeight="1">
      <c r="A63" s="407"/>
      <c r="B63" s="403"/>
      <c r="C63" s="157" t="s">
        <v>7</v>
      </c>
      <c r="D63" s="63">
        <v>1081</v>
      </c>
      <c r="E63" s="41">
        <f t="shared" si="12"/>
        <v>11101</v>
      </c>
      <c r="F63" s="40">
        <f t="shared" si="13"/>
        <v>9990</v>
      </c>
      <c r="G63" s="41">
        <f t="shared" si="14"/>
        <v>1111</v>
      </c>
      <c r="H63" s="40">
        <f t="shared" si="15"/>
        <v>8880</v>
      </c>
      <c r="I63" s="41">
        <f t="shared" si="16"/>
        <v>2221</v>
      </c>
      <c r="J63" s="40">
        <f t="shared" si="17"/>
        <v>7770</v>
      </c>
      <c r="K63" s="41">
        <f t="shared" si="18"/>
        <v>3331</v>
      </c>
      <c r="L63" s="1"/>
    </row>
    <row r="64" spans="1:12" ht="18.75" customHeight="1">
      <c r="A64" s="407"/>
      <c r="B64" s="402" t="s">
        <v>321</v>
      </c>
      <c r="C64" s="158" t="s">
        <v>3</v>
      </c>
      <c r="D64" s="75">
        <v>637</v>
      </c>
      <c r="E64" s="38">
        <f t="shared" si="12"/>
        <v>6541</v>
      </c>
      <c r="F64" s="37">
        <f t="shared" si="13"/>
        <v>5886</v>
      </c>
      <c r="G64" s="38">
        <f t="shared" si="14"/>
        <v>655</v>
      </c>
      <c r="H64" s="37">
        <f t="shared" si="15"/>
        <v>5232</v>
      </c>
      <c r="I64" s="38">
        <f t="shared" si="16"/>
        <v>1309</v>
      </c>
      <c r="J64" s="37">
        <f t="shared" si="17"/>
        <v>4578</v>
      </c>
      <c r="K64" s="38">
        <f t="shared" si="18"/>
        <v>1963</v>
      </c>
      <c r="L64" s="1"/>
    </row>
    <row r="65" spans="1:12" ht="18.75" customHeight="1">
      <c r="A65" s="407"/>
      <c r="B65" s="403"/>
      <c r="C65" s="159" t="s">
        <v>4</v>
      </c>
      <c r="D65" s="59">
        <v>753</v>
      </c>
      <c r="E65" s="79">
        <f t="shared" si="12"/>
        <v>7733</v>
      </c>
      <c r="F65" s="61">
        <f t="shared" si="13"/>
        <v>6959</v>
      </c>
      <c r="G65" s="79">
        <f t="shared" si="14"/>
        <v>774</v>
      </c>
      <c r="H65" s="61">
        <f t="shared" si="15"/>
        <v>6186</v>
      </c>
      <c r="I65" s="79">
        <f t="shared" si="16"/>
        <v>1547</v>
      </c>
      <c r="J65" s="61">
        <f t="shared" si="17"/>
        <v>5413</v>
      </c>
      <c r="K65" s="79">
        <f t="shared" si="18"/>
        <v>2320</v>
      </c>
      <c r="L65" s="1"/>
    </row>
    <row r="66" spans="1:12" ht="18.75" customHeight="1">
      <c r="A66" s="407"/>
      <c r="B66" s="403"/>
      <c r="C66" s="159" t="s">
        <v>5</v>
      </c>
      <c r="D66" s="59">
        <v>872</v>
      </c>
      <c r="E66" s="79">
        <f t="shared" si="12"/>
        <v>8955</v>
      </c>
      <c r="F66" s="61">
        <f t="shared" si="13"/>
        <v>8059</v>
      </c>
      <c r="G66" s="79">
        <f t="shared" si="14"/>
        <v>896</v>
      </c>
      <c r="H66" s="61">
        <f t="shared" si="15"/>
        <v>7164</v>
      </c>
      <c r="I66" s="79">
        <f t="shared" si="16"/>
        <v>1791</v>
      </c>
      <c r="J66" s="61">
        <f t="shared" si="17"/>
        <v>6268</v>
      </c>
      <c r="K66" s="79">
        <f t="shared" si="18"/>
        <v>2687</v>
      </c>
      <c r="L66" s="1"/>
    </row>
    <row r="67" spans="1:12" ht="18.75" customHeight="1">
      <c r="A67" s="407"/>
      <c r="B67" s="403"/>
      <c r="C67" s="159" t="s">
        <v>6</v>
      </c>
      <c r="D67" s="59">
        <v>992</v>
      </c>
      <c r="E67" s="79">
        <f t="shared" si="12"/>
        <v>10187</v>
      </c>
      <c r="F67" s="61">
        <f t="shared" si="13"/>
        <v>9168</v>
      </c>
      <c r="G67" s="79">
        <f t="shared" si="14"/>
        <v>1019</v>
      </c>
      <c r="H67" s="61">
        <f t="shared" si="15"/>
        <v>8149</v>
      </c>
      <c r="I67" s="79">
        <f t="shared" si="16"/>
        <v>2038</v>
      </c>
      <c r="J67" s="61">
        <f t="shared" si="17"/>
        <v>7130</v>
      </c>
      <c r="K67" s="79">
        <f t="shared" si="18"/>
        <v>3057</v>
      </c>
      <c r="L67" s="1"/>
    </row>
    <row r="68" spans="1:12" ht="18.75" customHeight="1">
      <c r="A68" s="407"/>
      <c r="B68" s="403"/>
      <c r="C68" s="157" t="s">
        <v>7</v>
      </c>
      <c r="D68" s="63">
        <v>1111</v>
      </c>
      <c r="E68" s="41">
        <f t="shared" si="12"/>
        <v>11409</v>
      </c>
      <c r="F68" s="40">
        <f t="shared" si="13"/>
        <v>10268</v>
      </c>
      <c r="G68" s="41">
        <f t="shared" si="14"/>
        <v>1141</v>
      </c>
      <c r="H68" s="40">
        <f t="shared" si="15"/>
        <v>9127</v>
      </c>
      <c r="I68" s="41">
        <f t="shared" si="16"/>
        <v>2282</v>
      </c>
      <c r="J68" s="40">
        <f t="shared" si="17"/>
        <v>7986</v>
      </c>
      <c r="K68" s="41">
        <f t="shared" si="18"/>
        <v>3423</v>
      </c>
      <c r="L68" s="1"/>
    </row>
    <row r="69" spans="1:12" ht="15.75" customHeight="1">
      <c r="A69" s="1"/>
      <c r="B69" s="1"/>
      <c r="C69" s="1"/>
      <c r="D69" s="3"/>
      <c r="E69" s="1"/>
      <c r="F69" s="1"/>
      <c r="G69" s="1"/>
      <c r="H69" s="147"/>
      <c r="I69" s="149"/>
      <c r="J69" s="1"/>
      <c r="K69" s="1"/>
      <c r="L69" s="1"/>
    </row>
    <row r="70" spans="1:12" ht="15.75" customHeight="1">
      <c r="A70" s="1"/>
      <c r="B70" s="1"/>
      <c r="C70" s="1"/>
      <c r="D70" s="3"/>
      <c r="E70" s="1"/>
      <c r="F70" s="1"/>
      <c r="G70" s="1"/>
      <c r="H70" s="147"/>
      <c r="I70" s="149"/>
      <c r="J70" s="1"/>
      <c r="K70" s="1"/>
      <c r="L70" s="1"/>
    </row>
    <row r="71" spans="1:12" ht="11.25" customHeight="1">
      <c r="A71" s="1"/>
      <c r="B71" s="1"/>
      <c r="C71" s="1"/>
      <c r="D71" s="3"/>
      <c r="E71" s="1"/>
      <c r="F71" s="1"/>
      <c r="G71" s="1"/>
      <c r="H71" s="147"/>
      <c r="I71" s="149"/>
      <c r="J71" s="1"/>
      <c r="K71" s="1"/>
      <c r="L71" s="1"/>
    </row>
    <row r="72" spans="1:12" s="55" customFormat="1" ht="32.25" customHeight="1">
      <c r="A72" s="202"/>
      <c r="B72" s="2"/>
      <c r="C72" s="6"/>
      <c r="D72" s="177" t="s">
        <v>125</v>
      </c>
      <c r="E72" s="176" t="s">
        <v>268</v>
      </c>
      <c r="F72" s="176" t="s">
        <v>269</v>
      </c>
      <c r="G72" s="177" t="s">
        <v>126</v>
      </c>
      <c r="H72" s="178" t="s">
        <v>270</v>
      </c>
      <c r="I72" s="179" t="s">
        <v>271</v>
      </c>
      <c r="J72" s="178" t="s">
        <v>393</v>
      </c>
      <c r="K72" s="179" t="s">
        <v>396</v>
      </c>
      <c r="L72" s="6"/>
    </row>
    <row r="73" spans="1:12" ht="45" customHeight="1">
      <c r="A73" s="407" t="s">
        <v>26</v>
      </c>
      <c r="B73" s="209" t="s">
        <v>23</v>
      </c>
      <c r="C73" s="209" t="s">
        <v>21</v>
      </c>
      <c r="D73" s="209" t="s">
        <v>2</v>
      </c>
      <c r="E73" s="211" t="s">
        <v>281</v>
      </c>
      <c r="F73" s="212" t="s">
        <v>272</v>
      </c>
      <c r="G73" s="213" t="s">
        <v>265</v>
      </c>
      <c r="H73" s="214" t="s">
        <v>266</v>
      </c>
      <c r="I73" s="215" t="s">
        <v>267</v>
      </c>
      <c r="J73" s="214" t="s">
        <v>392</v>
      </c>
      <c r="K73" s="215" t="s">
        <v>395</v>
      </c>
      <c r="L73" s="1"/>
    </row>
    <row r="74" spans="1:12" ht="18.75" customHeight="1">
      <c r="A74" s="407"/>
      <c r="B74" s="402" t="s">
        <v>191</v>
      </c>
      <c r="C74" s="77" t="s">
        <v>3</v>
      </c>
      <c r="D74" s="75">
        <v>340</v>
      </c>
      <c r="E74" s="38">
        <f aca="true" t="shared" si="24" ref="E74:E103">ROUNDDOWN(D74*$G$2,0)</f>
        <v>3491</v>
      </c>
      <c r="F74" s="37">
        <f aca="true" t="shared" si="25" ref="F74:F103">ROUNDDOWN(E74*0.9,0)</f>
        <v>3141</v>
      </c>
      <c r="G74" s="38">
        <f aca="true" t="shared" si="26" ref="G74:G103">E74-F74</f>
        <v>350</v>
      </c>
      <c r="H74" s="37">
        <f aca="true" t="shared" si="27" ref="H74:H103">ROUNDDOWN(E74*0.8,0)</f>
        <v>2792</v>
      </c>
      <c r="I74" s="38">
        <f aca="true" t="shared" si="28" ref="I74:I103">E74-H74</f>
        <v>699</v>
      </c>
      <c r="J74" s="37">
        <f>ROUNDDOWN(E74*0.7,0)</f>
        <v>2443</v>
      </c>
      <c r="K74" s="38">
        <f>E74-J74</f>
        <v>1048</v>
      </c>
      <c r="L74" s="1"/>
    </row>
    <row r="75" spans="1:12" ht="18.75" customHeight="1">
      <c r="A75" s="407"/>
      <c r="B75" s="403"/>
      <c r="C75" s="78" t="s">
        <v>4</v>
      </c>
      <c r="D75" s="59">
        <v>389</v>
      </c>
      <c r="E75" s="79">
        <f t="shared" si="24"/>
        <v>3995</v>
      </c>
      <c r="F75" s="61">
        <f t="shared" si="25"/>
        <v>3595</v>
      </c>
      <c r="G75" s="79">
        <f t="shared" si="26"/>
        <v>400</v>
      </c>
      <c r="H75" s="61">
        <f t="shared" si="27"/>
        <v>3196</v>
      </c>
      <c r="I75" s="79">
        <f t="shared" si="28"/>
        <v>799</v>
      </c>
      <c r="J75" s="61">
        <f aca="true" t="shared" si="29" ref="J75:J103">ROUNDDOWN(E75*0.7,0)</f>
        <v>2796</v>
      </c>
      <c r="K75" s="79">
        <f aca="true" t="shared" si="30" ref="K75:K103">E75-J75</f>
        <v>1199</v>
      </c>
      <c r="L75" s="1"/>
    </row>
    <row r="76" spans="1:12" ht="18.75" customHeight="1">
      <c r="A76" s="407"/>
      <c r="B76" s="403"/>
      <c r="C76" s="78" t="s">
        <v>5</v>
      </c>
      <c r="D76" s="59">
        <v>440</v>
      </c>
      <c r="E76" s="79">
        <f t="shared" si="24"/>
        <v>4518</v>
      </c>
      <c r="F76" s="61">
        <f t="shared" si="25"/>
        <v>4066</v>
      </c>
      <c r="G76" s="79">
        <f t="shared" si="26"/>
        <v>452</v>
      </c>
      <c r="H76" s="61">
        <f t="shared" si="27"/>
        <v>3614</v>
      </c>
      <c r="I76" s="79">
        <f t="shared" si="28"/>
        <v>904</v>
      </c>
      <c r="J76" s="61">
        <f t="shared" si="29"/>
        <v>3162</v>
      </c>
      <c r="K76" s="79">
        <f t="shared" si="30"/>
        <v>1356</v>
      </c>
      <c r="L76" s="1"/>
    </row>
    <row r="77" spans="1:12" ht="18.75" customHeight="1">
      <c r="A77" s="407"/>
      <c r="B77" s="403"/>
      <c r="C77" s="78" t="s">
        <v>6</v>
      </c>
      <c r="D77" s="59">
        <v>488</v>
      </c>
      <c r="E77" s="79">
        <f t="shared" si="24"/>
        <v>5011</v>
      </c>
      <c r="F77" s="61">
        <f t="shared" si="25"/>
        <v>4509</v>
      </c>
      <c r="G77" s="79">
        <f t="shared" si="26"/>
        <v>502</v>
      </c>
      <c r="H77" s="61">
        <f t="shared" si="27"/>
        <v>4008</v>
      </c>
      <c r="I77" s="79">
        <f t="shared" si="28"/>
        <v>1003</v>
      </c>
      <c r="J77" s="61">
        <f t="shared" si="29"/>
        <v>3507</v>
      </c>
      <c r="K77" s="79">
        <f t="shared" si="30"/>
        <v>1504</v>
      </c>
      <c r="L77" s="1"/>
    </row>
    <row r="78" spans="1:12" ht="18.75" customHeight="1">
      <c r="A78" s="407"/>
      <c r="B78" s="403"/>
      <c r="C78" s="80" t="s">
        <v>7</v>
      </c>
      <c r="D78" s="63">
        <v>540</v>
      </c>
      <c r="E78" s="41">
        <f t="shared" si="24"/>
        <v>5545</v>
      </c>
      <c r="F78" s="40">
        <f t="shared" si="25"/>
        <v>4990</v>
      </c>
      <c r="G78" s="41">
        <f t="shared" si="26"/>
        <v>555</v>
      </c>
      <c r="H78" s="151">
        <f t="shared" si="27"/>
        <v>4436</v>
      </c>
      <c r="I78" s="154">
        <f t="shared" si="28"/>
        <v>1109</v>
      </c>
      <c r="J78" s="40">
        <f t="shared" si="29"/>
        <v>3881</v>
      </c>
      <c r="K78" s="41">
        <f t="shared" si="30"/>
        <v>1664</v>
      </c>
      <c r="L78" s="1"/>
    </row>
    <row r="79" spans="1:12" ht="18.75" customHeight="1">
      <c r="A79" s="407"/>
      <c r="B79" s="402" t="s">
        <v>317</v>
      </c>
      <c r="C79" s="77" t="s">
        <v>3</v>
      </c>
      <c r="D79" s="75">
        <v>356</v>
      </c>
      <c r="E79" s="38">
        <f aca="true" t="shared" si="31" ref="E79:E93">ROUNDDOWN(D79*$G$2,0)</f>
        <v>3656</v>
      </c>
      <c r="F79" s="37">
        <f aca="true" t="shared" si="32" ref="F79:F93">ROUNDDOWN(E79*0.9,0)</f>
        <v>3290</v>
      </c>
      <c r="G79" s="38">
        <f aca="true" t="shared" si="33" ref="G79:G93">E79-F79</f>
        <v>366</v>
      </c>
      <c r="H79" s="37">
        <f aca="true" t="shared" si="34" ref="H79:H93">ROUNDDOWN(E79*0.8,0)</f>
        <v>2924</v>
      </c>
      <c r="I79" s="38">
        <f aca="true" t="shared" si="35" ref="I79:I93">E79-H79</f>
        <v>732</v>
      </c>
      <c r="J79" s="37">
        <f t="shared" si="29"/>
        <v>2559</v>
      </c>
      <c r="K79" s="38">
        <f t="shared" si="30"/>
        <v>1097</v>
      </c>
      <c r="L79" s="1"/>
    </row>
    <row r="80" spans="1:12" ht="18.75" customHeight="1">
      <c r="A80" s="407"/>
      <c r="B80" s="403"/>
      <c r="C80" s="78" t="s">
        <v>4</v>
      </c>
      <c r="D80" s="59">
        <v>408</v>
      </c>
      <c r="E80" s="79">
        <f t="shared" si="31"/>
        <v>4190</v>
      </c>
      <c r="F80" s="61">
        <f t="shared" si="32"/>
        <v>3771</v>
      </c>
      <c r="G80" s="79">
        <f t="shared" si="33"/>
        <v>419</v>
      </c>
      <c r="H80" s="61">
        <f t="shared" si="34"/>
        <v>3352</v>
      </c>
      <c r="I80" s="79">
        <f t="shared" si="35"/>
        <v>838</v>
      </c>
      <c r="J80" s="61">
        <f t="shared" si="29"/>
        <v>2933</v>
      </c>
      <c r="K80" s="79">
        <f t="shared" si="30"/>
        <v>1257</v>
      </c>
      <c r="L80" s="1"/>
    </row>
    <row r="81" spans="1:12" ht="18.75" customHeight="1">
      <c r="A81" s="407"/>
      <c r="B81" s="403"/>
      <c r="C81" s="78" t="s">
        <v>5</v>
      </c>
      <c r="D81" s="59">
        <v>461</v>
      </c>
      <c r="E81" s="79">
        <f t="shared" si="31"/>
        <v>4734</v>
      </c>
      <c r="F81" s="61">
        <f t="shared" si="32"/>
        <v>4260</v>
      </c>
      <c r="G81" s="79">
        <f t="shared" si="33"/>
        <v>474</v>
      </c>
      <c r="H81" s="61">
        <f t="shared" si="34"/>
        <v>3787</v>
      </c>
      <c r="I81" s="79">
        <f t="shared" si="35"/>
        <v>947</v>
      </c>
      <c r="J81" s="61">
        <f t="shared" si="29"/>
        <v>3313</v>
      </c>
      <c r="K81" s="79">
        <f t="shared" si="30"/>
        <v>1421</v>
      </c>
      <c r="L81" s="1"/>
    </row>
    <row r="82" spans="1:12" ht="18.75" customHeight="1">
      <c r="A82" s="407"/>
      <c r="B82" s="403"/>
      <c r="C82" s="78" t="s">
        <v>6</v>
      </c>
      <c r="D82" s="59">
        <v>513</v>
      </c>
      <c r="E82" s="79">
        <f t="shared" si="31"/>
        <v>5268</v>
      </c>
      <c r="F82" s="61">
        <f t="shared" si="32"/>
        <v>4741</v>
      </c>
      <c r="G82" s="79">
        <f t="shared" si="33"/>
        <v>527</v>
      </c>
      <c r="H82" s="61">
        <f t="shared" si="34"/>
        <v>4214</v>
      </c>
      <c r="I82" s="79">
        <f t="shared" si="35"/>
        <v>1054</v>
      </c>
      <c r="J82" s="61">
        <f t="shared" si="29"/>
        <v>3687</v>
      </c>
      <c r="K82" s="79">
        <f t="shared" si="30"/>
        <v>1581</v>
      </c>
      <c r="L82" s="1"/>
    </row>
    <row r="83" spans="1:12" ht="18.75" customHeight="1">
      <c r="A83" s="407"/>
      <c r="B83" s="403"/>
      <c r="C83" s="80" t="s">
        <v>7</v>
      </c>
      <c r="D83" s="63">
        <v>566</v>
      </c>
      <c r="E83" s="41">
        <f t="shared" si="31"/>
        <v>5812</v>
      </c>
      <c r="F83" s="40">
        <f t="shared" si="32"/>
        <v>5230</v>
      </c>
      <c r="G83" s="41">
        <f t="shared" si="33"/>
        <v>582</v>
      </c>
      <c r="H83" s="151">
        <f t="shared" si="34"/>
        <v>4649</v>
      </c>
      <c r="I83" s="154">
        <f t="shared" si="35"/>
        <v>1163</v>
      </c>
      <c r="J83" s="40">
        <f t="shared" si="29"/>
        <v>4068</v>
      </c>
      <c r="K83" s="41">
        <f t="shared" si="30"/>
        <v>1744</v>
      </c>
      <c r="L83" s="1"/>
    </row>
    <row r="84" spans="1:12" ht="18.75" customHeight="1">
      <c r="A84" s="407"/>
      <c r="B84" s="402" t="s">
        <v>318</v>
      </c>
      <c r="C84" s="77" t="s">
        <v>3</v>
      </c>
      <c r="D84" s="75">
        <v>517</v>
      </c>
      <c r="E84" s="38">
        <f t="shared" si="31"/>
        <v>5309</v>
      </c>
      <c r="F84" s="37">
        <f t="shared" si="32"/>
        <v>4778</v>
      </c>
      <c r="G84" s="38">
        <f t="shared" si="33"/>
        <v>531</v>
      </c>
      <c r="H84" s="37">
        <f t="shared" si="34"/>
        <v>4247</v>
      </c>
      <c r="I84" s="38">
        <f t="shared" si="35"/>
        <v>1062</v>
      </c>
      <c r="J84" s="37">
        <f t="shared" si="29"/>
        <v>3716</v>
      </c>
      <c r="K84" s="38">
        <f t="shared" si="30"/>
        <v>1593</v>
      </c>
      <c r="L84" s="1"/>
    </row>
    <row r="85" spans="1:12" ht="18.75" customHeight="1">
      <c r="A85" s="407"/>
      <c r="B85" s="403"/>
      <c r="C85" s="78" t="s">
        <v>4</v>
      </c>
      <c r="D85" s="59">
        <v>611</v>
      </c>
      <c r="E85" s="79">
        <f t="shared" si="31"/>
        <v>6274</v>
      </c>
      <c r="F85" s="61">
        <f t="shared" si="32"/>
        <v>5646</v>
      </c>
      <c r="G85" s="79">
        <f t="shared" si="33"/>
        <v>628</v>
      </c>
      <c r="H85" s="61">
        <f t="shared" si="34"/>
        <v>5019</v>
      </c>
      <c r="I85" s="79">
        <f t="shared" si="35"/>
        <v>1255</v>
      </c>
      <c r="J85" s="61">
        <f t="shared" si="29"/>
        <v>4391</v>
      </c>
      <c r="K85" s="79">
        <f t="shared" si="30"/>
        <v>1883</v>
      </c>
      <c r="L85" s="1"/>
    </row>
    <row r="86" spans="1:12" ht="18.75" customHeight="1">
      <c r="A86" s="407"/>
      <c r="B86" s="403"/>
      <c r="C86" s="78" t="s">
        <v>5</v>
      </c>
      <c r="D86" s="59">
        <v>705</v>
      </c>
      <c r="E86" s="79">
        <f t="shared" si="31"/>
        <v>7240</v>
      </c>
      <c r="F86" s="61">
        <f t="shared" si="32"/>
        <v>6516</v>
      </c>
      <c r="G86" s="79">
        <f t="shared" si="33"/>
        <v>724</v>
      </c>
      <c r="H86" s="61">
        <f t="shared" si="34"/>
        <v>5792</v>
      </c>
      <c r="I86" s="79">
        <f t="shared" si="35"/>
        <v>1448</v>
      </c>
      <c r="J86" s="61">
        <f t="shared" si="29"/>
        <v>5068</v>
      </c>
      <c r="K86" s="79">
        <f t="shared" si="30"/>
        <v>2172</v>
      </c>
      <c r="L86" s="1"/>
    </row>
    <row r="87" spans="1:12" ht="18.75" customHeight="1">
      <c r="A87" s="407"/>
      <c r="B87" s="403"/>
      <c r="C87" s="78" t="s">
        <v>6</v>
      </c>
      <c r="D87" s="59">
        <v>800</v>
      </c>
      <c r="E87" s="79">
        <f t="shared" si="31"/>
        <v>8216</v>
      </c>
      <c r="F87" s="61">
        <f t="shared" si="32"/>
        <v>7394</v>
      </c>
      <c r="G87" s="79">
        <f t="shared" si="33"/>
        <v>822</v>
      </c>
      <c r="H87" s="61">
        <f t="shared" si="34"/>
        <v>6572</v>
      </c>
      <c r="I87" s="79">
        <f t="shared" si="35"/>
        <v>1644</v>
      </c>
      <c r="J87" s="61">
        <f t="shared" si="29"/>
        <v>5751</v>
      </c>
      <c r="K87" s="79">
        <f t="shared" si="30"/>
        <v>2465</v>
      </c>
      <c r="L87" s="1"/>
    </row>
    <row r="88" spans="1:12" ht="18.75" customHeight="1">
      <c r="A88" s="407"/>
      <c r="B88" s="403"/>
      <c r="C88" s="80" t="s">
        <v>7</v>
      </c>
      <c r="D88" s="63">
        <v>894</v>
      </c>
      <c r="E88" s="41">
        <f t="shared" si="31"/>
        <v>9181</v>
      </c>
      <c r="F88" s="40">
        <f t="shared" si="32"/>
        <v>8262</v>
      </c>
      <c r="G88" s="41">
        <f t="shared" si="33"/>
        <v>919</v>
      </c>
      <c r="H88" s="151">
        <f t="shared" si="34"/>
        <v>7344</v>
      </c>
      <c r="I88" s="154">
        <f t="shared" si="35"/>
        <v>1837</v>
      </c>
      <c r="J88" s="40">
        <f t="shared" si="29"/>
        <v>6426</v>
      </c>
      <c r="K88" s="41">
        <f t="shared" si="30"/>
        <v>2755</v>
      </c>
      <c r="L88" s="1"/>
    </row>
    <row r="89" spans="1:12" ht="18.75" customHeight="1">
      <c r="A89" s="407"/>
      <c r="B89" s="402" t="s">
        <v>319</v>
      </c>
      <c r="C89" s="77" t="s">
        <v>3</v>
      </c>
      <c r="D89" s="75">
        <v>535</v>
      </c>
      <c r="E89" s="38">
        <f t="shared" si="31"/>
        <v>5494</v>
      </c>
      <c r="F89" s="37">
        <f t="shared" si="32"/>
        <v>4944</v>
      </c>
      <c r="G89" s="38">
        <f t="shared" si="33"/>
        <v>550</v>
      </c>
      <c r="H89" s="37">
        <f t="shared" si="34"/>
        <v>4395</v>
      </c>
      <c r="I89" s="38">
        <f t="shared" si="35"/>
        <v>1099</v>
      </c>
      <c r="J89" s="37">
        <f t="shared" si="29"/>
        <v>3845</v>
      </c>
      <c r="K89" s="38">
        <f t="shared" si="30"/>
        <v>1649</v>
      </c>
      <c r="L89" s="1"/>
    </row>
    <row r="90" spans="1:12" ht="18.75" customHeight="1">
      <c r="A90" s="407"/>
      <c r="B90" s="403"/>
      <c r="C90" s="78" t="s">
        <v>4</v>
      </c>
      <c r="D90" s="59">
        <v>632</v>
      </c>
      <c r="E90" s="79">
        <f t="shared" si="31"/>
        <v>6490</v>
      </c>
      <c r="F90" s="61">
        <f t="shared" si="32"/>
        <v>5841</v>
      </c>
      <c r="G90" s="79">
        <f t="shared" si="33"/>
        <v>649</v>
      </c>
      <c r="H90" s="61">
        <f t="shared" si="34"/>
        <v>5192</v>
      </c>
      <c r="I90" s="79">
        <f t="shared" si="35"/>
        <v>1298</v>
      </c>
      <c r="J90" s="61">
        <f t="shared" si="29"/>
        <v>4543</v>
      </c>
      <c r="K90" s="79">
        <f t="shared" si="30"/>
        <v>1947</v>
      </c>
      <c r="L90" s="1"/>
    </row>
    <row r="91" spans="1:12" ht="18.75" customHeight="1">
      <c r="A91" s="407"/>
      <c r="B91" s="403"/>
      <c r="C91" s="78" t="s">
        <v>5</v>
      </c>
      <c r="D91" s="59">
        <v>729</v>
      </c>
      <c r="E91" s="79">
        <f t="shared" si="31"/>
        <v>7486</v>
      </c>
      <c r="F91" s="61">
        <f t="shared" si="32"/>
        <v>6737</v>
      </c>
      <c r="G91" s="79">
        <f t="shared" si="33"/>
        <v>749</v>
      </c>
      <c r="H91" s="61">
        <f t="shared" si="34"/>
        <v>5988</v>
      </c>
      <c r="I91" s="79">
        <f t="shared" si="35"/>
        <v>1498</v>
      </c>
      <c r="J91" s="61">
        <f t="shared" si="29"/>
        <v>5240</v>
      </c>
      <c r="K91" s="79">
        <f t="shared" si="30"/>
        <v>2246</v>
      </c>
      <c r="L91" s="1"/>
    </row>
    <row r="92" spans="1:12" ht="18.75" customHeight="1">
      <c r="A92" s="407"/>
      <c r="B92" s="403"/>
      <c r="C92" s="78" t="s">
        <v>6</v>
      </c>
      <c r="D92" s="59">
        <v>827</v>
      </c>
      <c r="E92" s="79">
        <f t="shared" si="31"/>
        <v>8493</v>
      </c>
      <c r="F92" s="61">
        <f t="shared" si="32"/>
        <v>7643</v>
      </c>
      <c r="G92" s="79">
        <f t="shared" si="33"/>
        <v>850</v>
      </c>
      <c r="H92" s="61">
        <f t="shared" si="34"/>
        <v>6794</v>
      </c>
      <c r="I92" s="79">
        <f t="shared" si="35"/>
        <v>1699</v>
      </c>
      <c r="J92" s="61">
        <f t="shared" si="29"/>
        <v>5945</v>
      </c>
      <c r="K92" s="79">
        <f t="shared" si="30"/>
        <v>2548</v>
      </c>
      <c r="L92" s="1"/>
    </row>
    <row r="93" spans="1:12" ht="18.75" customHeight="1">
      <c r="A93" s="407"/>
      <c r="B93" s="403"/>
      <c r="C93" s="80" t="s">
        <v>7</v>
      </c>
      <c r="D93" s="63">
        <v>925</v>
      </c>
      <c r="E93" s="41">
        <f t="shared" si="31"/>
        <v>9499</v>
      </c>
      <c r="F93" s="40">
        <f t="shared" si="32"/>
        <v>8549</v>
      </c>
      <c r="G93" s="41">
        <f t="shared" si="33"/>
        <v>950</v>
      </c>
      <c r="H93" s="151">
        <f t="shared" si="34"/>
        <v>7599</v>
      </c>
      <c r="I93" s="154">
        <f t="shared" si="35"/>
        <v>1900</v>
      </c>
      <c r="J93" s="40">
        <f t="shared" si="29"/>
        <v>6649</v>
      </c>
      <c r="K93" s="41">
        <f t="shared" si="30"/>
        <v>2850</v>
      </c>
      <c r="L93" s="1"/>
    </row>
    <row r="94" spans="1:12" ht="18.75" customHeight="1">
      <c r="A94" s="407"/>
      <c r="B94" s="402" t="s">
        <v>320</v>
      </c>
      <c r="C94" s="77" t="s">
        <v>3</v>
      </c>
      <c r="D94" s="75">
        <v>598</v>
      </c>
      <c r="E94" s="38">
        <f t="shared" si="24"/>
        <v>6141</v>
      </c>
      <c r="F94" s="37">
        <f t="shared" si="25"/>
        <v>5526</v>
      </c>
      <c r="G94" s="38">
        <f t="shared" si="26"/>
        <v>615</v>
      </c>
      <c r="H94" s="37">
        <f t="shared" si="27"/>
        <v>4912</v>
      </c>
      <c r="I94" s="38">
        <f t="shared" si="28"/>
        <v>1229</v>
      </c>
      <c r="J94" s="37">
        <f t="shared" si="29"/>
        <v>4298</v>
      </c>
      <c r="K94" s="38">
        <f t="shared" si="30"/>
        <v>1843</v>
      </c>
      <c r="L94" s="1"/>
    </row>
    <row r="95" spans="1:12" ht="18.75" customHeight="1">
      <c r="A95" s="407"/>
      <c r="B95" s="403"/>
      <c r="C95" s="78" t="s">
        <v>4</v>
      </c>
      <c r="D95" s="59">
        <v>706</v>
      </c>
      <c r="E95" s="79">
        <f t="shared" si="24"/>
        <v>7250</v>
      </c>
      <c r="F95" s="61">
        <f t="shared" si="25"/>
        <v>6525</v>
      </c>
      <c r="G95" s="79">
        <f t="shared" si="26"/>
        <v>725</v>
      </c>
      <c r="H95" s="61">
        <f t="shared" si="27"/>
        <v>5800</v>
      </c>
      <c r="I95" s="79">
        <f t="shared" si="28"/>
        <v>1450</v>
      </c>
      <c r="J95" s="61">
        <f t="shared" si="29"/>
        <v>5075</v>
      </c>
      <c r="K95" s="79">
        <f t="shared" si="30"/>
        <v>2175</v>
      </c>
      <c r="L95" s="1"/>
    </row>
    <row r="96" spans="1:12" ht="18.75" customHeight="1">
      <c r="A96" s="407"/>
      <c r="B96" s="403"/>
      <c r="C96" s="78" t="s">
        <v>5</v>
      </c>
      <c r="D96" s="59">
        <v>818</v>
      </c>
      <c r="E96" s="79">
        <f t="shared" si="24"/>
        <v>8400</v>
      </c>
      <c r="F96" s="61">
        <f t="shared" si="25"/>
        <v>7560</v>
      </c>
      <c r="G96" s="79">
        <f t="shared" si="26"/>
        <v>840</v>
      </c>
      <c r="H96" s="61">
        <f t="shared" si="27"/>
        <v>6720</v>
      </c>
      <c r="I96" s="79">
        <f t="shared" si="28"/>
        <v>1680</v>
      </c>
      <c r="J96" s="61">
        <f t="shared" si="29"/>
        <v>5880</v>
      </c>
      <c r="K96" s="79">
        <f t="shared" si="30"/>
        <v>2520</v>
      </c>
      <c r="L96" s="1"/>
    </row>
    <row r="97" spans="1:12" ht="18.75" customHeight="1">
      <c r="A97" s="407"/>
      <c r="B97" s="403"/>
      <c r="C97" s="78" t="s">
        <v>6</v>
      </c>
      <c r="D97" s="59">
        <v>931</v>
      </c>
      <c r="E97" s="79">
        <f t="shared" si="24"/>
        <v>9561</v>
      </c>
      <c r="F97" s="61">
        <f t="shared" si="25"/>
        <v>8604</v>
      </c>
      <c r="G97" s="79">
        <f t="shared" si="26"/>
        <v>957</v>
      </c>
      <c r="H97" s="61">
        <f t="shared" si="27"/>
        <v>7648</v>
      </c>
      <c r="I97" s="79">
        <f t="shared" si="28"/>
        <v>1913</v>
      </c>
      <c r="J97" s="61">
        <f t="shared" si="29"/>
        <v>6692</v>
      </c>
      <c r="K97" s="79">
        <f t="shared" si="30"/>
        <v>2869</v>
      </c>
      <c r="L97" s="1"/>
    </row>
    <row r="98" spans="1:12" ht="18.75" customHeight="1">
      <c r="A98" s="407"/>
      <c r="B98" s="403"/>
      <c r="C98" s="80" t="s">
        <v>7</v>
      </c>
      <c r="D98" s="63">
        <v>1043</v>
      </c>
      <c r="E98" s="41">
        <f t="shared" si="24"/>
        <v>10711</v>
      </c>
      <c r="F98" s="40">
        <f t="shared" si="25"/>
        <v>9639</v>
      </c>
      <c r="G98" s="41">
        <f t="shared" si="26"/>
        <v>1072</v>
      </c>
      <c r="H98" s="40">
        <f t="shared" si="27"/>
        <v>8568</v>
      </c>
      <c r="I98" s="41">
        <f t="shared" si="28"/>
        <v>2143</v>
      </c>
      <c r="J98" s="40">
        <f t="shared" si="29"/>
        <v>7497</v>
      </c>
      <c r="K98" s="41">
        <f t="shared" si="30"/>
        <v>3214</v>
      </c>
      <c r="L98" s="1"/>
    </row>
    <row r="99" spans="1:12" ht="18.75" customHeight="1">
      <c r="A99" s="407"/>
      <c r="B99" s="402" t="s">
        <v>321</v>
      </c>
      <c r="C99" s="77" t="s">
        <v>3</v>
      </c>
      <c r="D99" s="75">
        <v>614</v>
      </c>
      <c r="E99" s="38">
        <f t="shared" si="24"/>
        <v>6305</v>
      </c>
      <c r="F99" s="37">
        <f t="shared" si="25"/>
        <v>5674</v>
      </c>
      <c r="G99" s="38">
        <f t="shared" si="26"/>
        <v>631</v>
      </c>
      <c r="H99" s="100">
        <f t="shared" si="27"/>
        <v>5044</v>
      </c>
      <c r="I99" s="99">
        <f t="shared" si="28"/>
        <v>1261</v>
      </c>
      <c r="J99" s="37">
        <f t="shared" si="29"/>
        <v>4413</v>
      </c>
      <c r="K99" s="38">
        <f t="shared" si="30"/>
        <v>1892</v>
      </c>
      <c r="L99" s="1"/>
    </row>
    <row r="100" spans="1:12" ht="18.75" customHeight="1">
      <c r="A100" s="407"/>
      <c r="B100" s="403"/>
      <c r="C100" s="78" t="s">
        <v>4</v>
      </c>
      <c r="D100" s="59">
        <v>726</v>
      </c>
      <c r="E100" s="79">
        <f t="shared" si="24"/>
        <v>7456</v>
      </c>
      <c r="F100" s="61">
        <f t="shared" si="25"/>
        <v>6710</v>
      </c>
      <c r="G100" s="79">
        <f t="shared" si="26"/>
        <v>746</v>
      </c>
      <c r="H100" s="61">
        <f t="shared" si="27"/>
        <v>5964</v>
      </c>
      <c r="I100" s="79">
        <f t="shared" si="28"/>
        <v>1492</v>
      </c>
      <c r="J100" s="61">
        <f t="shared" si="29"/>
        <v>5219</v>
      </c>
      <c r="K100" s="79">
        <f t="shared" si="30"/>
        <v>2237</v>
      </c>
      <c r="L100" s="1"/>
    </row>
    <row r="101" spans="1:12" ht="18.75" customHeight="1">
      <c r="A101" s="407"/>
      <c r="B101" s="403"/>
      <c r="C101" s="78" t="s">
        <v>5</v>
      </c>
      <c r="D101" s="59">
        <v>839</v>
      </c>
      <c r="E101" s="79">
        <f t="shared" si="24"/>
        <v>8616</v>
      </c>
      <c r="F101" s="61">
        <f t="shared" si="25"/>
        <v>7754</v>
      </c>
      <c r="G101" s="79">
        <f t="shared" si="26"/>
        <v>862</v>
      </c>
      <c r="H101" s="61">
        <f t="shared" si="27"/>
        <v>6892</v>
      </c>
      <c r="I101" s="79">
        <f t="shared" si="28"/>
        <v>1724</v>
      </c>
      <c r="J101" s="61">
        <f t="shared" si="29"/>
        <v>6031</v>
      </c>
      <c r="K101" s="79">
        <f t="shared" si="30"/>
        <v>2585</v>
      </c>
      <c r="L101" s="1"/>
    </row>
    <row r="102" spans="1:12" ht="18.75" customHeight="1">
      <c r="A102" s="407"/>
      <c r="B102" s="403"/>
      <c r="C102" s="78" t="s">
        <v>6</v>
      </c>
      <c r="D102" s="59">
        <v>955</v>
      </c>
      <c r="E102" s="79">
        <f t="shared" si="24"/>
        <v>9807</v>
      </c>
      <c r="F102" s="61">
        <f t="shared" si="25"/>
        <v>8826</v>
      </c>
      <c r="G102" s="79">
        <f t="shared" si="26"/>
        <v>981</v>
      </c>
      <c r="H102" s="61">
        <f t="shared" si="27"/>
        <v>7845</v>
      </c>
      <c r="I102" s="79">
        <f t="shared" si="28"/>
        <v>1962</v>
      </c>
      <c r="J102" s="61">
        <f t="shared" si="29"/>
        <v>6864</v>
      </c>
      <c r="K102" s="79">
        <f t="shared" si="30"/>
        <v>2943</v>
      </c>
      <c r="L102" s="1"/>
    </row>
    <row r="103" spans="1:12" ht="18.75" customHeight="1">
      <c r="A103" s="407"/>
      <c r="B103" s="403"/>
      <c r="C103" s="80" t="s">
        <v>7</v>
      </c>
      <c r="D103" s="63">
        <v>1070</v>
      </c>
      <c r="E103" s="41">
        <f t="shared" si="24"/>
        <v>10988</v>
      </c>
      <c r="F103" s="40">
        <f t="shared" si="25"/>
        <v>9889</v>
      </c>
      <c r="G103" s="41">
        <f t="shared" si="26"/>
        <v>1099</v>
      </c>
      <c r="H103" s="40">
        <f t="shared" si="27"/>
        <v>8790</v>
      </c>
      <c r="I103" s="41">
        <f t="shared" si="28"/>
        <v>2198</v>
      </c>
      <c r="J103" s="40">
        <f t="shared" si="29"/>
        <v>7691</v>
      </c>
      <c r="K103" s="41">
        <f t="shared" si="30"/>
        <v>3297</v>
      </c>
      <c r="L103" s="1"/>
    </row>
    <row r="104" spans="1:12" ht="15.75" customHeight="1">
      <c r="A104" s="1"/>
      <c r="B104" s="1"/>
      <c r="C104" s="1"/>
      <c r="D104" s="3"/>
      <c r="E104" s="1"/>
      <c r="F104" s="1"/>
      <c r="G104" s="1"/>
      <c r="H104" s="147"/>
      <c r="I104" s="149"/>
      <c r="J104" s="1"/>
      <c r="K104" s="1"/>
      <c r="L104" s="1"/>
    </row>
    <row r="105" spans="1:12" ht="17.25">
      <c r="A105" s="386" t="s">
        <v>219</v>
      </c>
      <c r="B105" s="386"/>
      <c r="C105" s="386"/>
      <c r="D105" s="386"/>
      <c r="E105" s="386"/>
      <c r="F105" s="386"/>
      <c r="G105" s="386"/>
      <c r="H105" s="149"/>
      <c r="I105" s="147"/>
      <c r="J105" s="1"/>
      <c r="K105" s="1"/>
      <c r="L105" s="1"/>
    </row>
    <row r="106" spans="1:12" ht="30.75" customHeight="1">
      <c r="A106" s="404" t="s">
        <v>247</v>
      </c>
      <c r="B106" s="404"/>
      <c r="C106" s="404"/>
      <c r="D106" s="177" t="s">
        <v>125</v>
      </c>
      <c r="E106" s="176" t="s">
        <v>268</v>
      </c>
      <c r="F106" s="176" t="s">
        <v>269</v>
      </c>
      <c r="G106" s="177" t="s">
        <v>126</v>
      </c>
      <c r="H106" s="178" t="s">
        <v>270</v>
      </c>
      <c r="I106" s="179" t="s">
        <v>271</v>
      </c>
      <c r="J106" s="178" t="s">
        <v>393</v>
      </c>
      <c r="K106" s="179" t="s">
        <v>396</v>
      </c>
      <c r="L106" s="1"/>
    </row>
    <row r="107" spans="1:12" ht="45" customHeight="1">
      <c r="A107" s="430" t="s">
        <v>40</v>
      </c>
      <c r="B107" s="430"/>
      <c r="C107" s="430"/>
      <c r="D107" s="209" t="s">
        <v>2</v>
      </c>
      <c r="E107" s="211" t="s">
        <v>281</v>
      </c>
      <c r="F107" s="212" t="s">
        <v>272</v>
      </c>
      <c r="G107" s="213" t="s">
        <v>265</v>
      </c>
      <c r="H107" s="214" t="s">
        <v>266</v>
      </c>
      <c r="I107" s="215" t="s">
        <v>267</v>
      </c>
      <c r="J107" s="214" t="s">
        <v>392</v>
      </c>
      <c r="K107" s="215" t="s">
        <v>395</v>
      </c>
      <c r="L107" s="1"/>
    </row>
    <row r="108" spans="1:12" ht="27" customHeight="1">
      <c r="A108" s="364" t="s">
        <v>44</v>
      </c>
      <c r="B108" s="364"/>
      <c r="C108" s="364"/>
      <c r="D108" s="44">
        <v>50</v>
      </c>
      <c r="E108" s="45">
        <f aca="true" t="shared" si="36" ref="E108:E122">ROUNDDOWN(D108*$G$2,0)</f>
        <v>513</v>
      </c>
      <c r="F108" s="44">
        <f aca="true" t="shared" si="37" ref="F108:F122">ROUNDDOWN(E108*0.9,0)</f>
        <v>461</v>
      </c>
      <c r="G108" s="45">
        <f aca="true" t="shared" si="38" ref="G108:G122">E108-F108</f>
        <v>52</v>
      </c>
      <c r="H108" s="40">
        <f aca="true" t="shared" si="39" ref="H108:H126">ROUNDDOWN(E108*0.8,0)</f>
        <v>410</v>
      </c>
      <c r="I108" s="41">
        <f aca="true" t="shared" si="40" ref="I108:I126">E108-H108</f>
        <v>103</v>
      </c>
      <c r="J108" s="40">
        <f aca="true" t="shared" si="41" ref="J108:J115">ROUNDDOWN(E108*0.7,0)</f>
        <v>359</v>
      </c>
      <c r="K108" s="41">
        <f aca="true" t="shared" si="42" ref="K108:K115">E108-J108</f>
        <v>154</v>
      </c>
      <c r="L108" s="1"/>
    </row>
    <row r="109" spans="1:12" ht="27" customHeight="1">
      <c r="A109" s="364" t="s">
        <v>138</v>
      </c>
      <c r="B109" s="364"/>
      <c r="C109" s="364"/>
      <c r="D109" s="44">
        <v>45</v>
      </c>
      <c r="E109" s="45">
        <f t="shared" si="36"/>
        <v>462</v>
      </c>
      <c r="F109" s="44">
        <f t="shared" si="37"/>
        <v>415</v>
      </c>
      <c r="G109" s="45">
        <f t="shared" si="38"/>
        <v>47</v>
      </c>
      <c r="H109" s="40">
        <f t="shared" si="39"/>
        <v>369</v>
      </c>
      <c r="I109" s="41">
        <f t="shared" si="40"/>
        <v>93</v>
      </c>
      <c r="J109" s="40">
        <f t="shared" si="41"/>
        <v>323</v>
      </c>
      <c r="K109" s="41">
        <f t="shared" si="42"/>
        <v>139</v>
      </c>
      <c r="L109" s="1"/>
    </row>
    <row r="110" spans="1:12" ht="27" customHeight="1">
      <c r="A110" s="405" t="s">
        <v>27</v>
      </c>
      <c r="B110" s="405"/>
      <c r="C110" s="405"/>
      <c r="D110" s="37">
        <v>46</v>
      </c>
      <c r="E110" s="38">
        <f t="shared" si="36"/>
        <v>472</v>
      </c>
      <c r="F110" s="37">
        <f t="shared" si="37"/>
        <v>424</v>
      </c>
      <c r="G110" s="38">
        <f t="shared" si="38"/>
        <v>48</v>
      </c>
      <c r="H110" s="37">
        <f t="shared" si="39"/>
        <v>377</v>
      </c>
      <c r="I110" s="38">
        <f t="shared" si="40"/>
        <v>95</v>
      </c>
      <c r="J110" s="37">
        <f t="shared" si="41"/>
        <v>330</v>
      </c>
      <c r="K110" s="38">
        <f t="shared" si="42"/>
        <v>142</v>
      </c>
      <c r="L110" s="1"/>
    </row>
    <row r="111" spans="1:12" ht="27" customHeight="1">
      <c r="A111" s="413" t="s">
        <v>41</v>
      </c>
      <c r="B111" s="413"/>
      <c r="C111" s="413"/>
      <c r="D111" s="40">
        <v>56</v>
      </c>
      <c r="E111" s="41">
        <f t="shared" si="36"/>
        <v>575</v>
      </c>
      <c r="F111" s="40">
        <f t="shared" si="37"/>
        <v>517</v>
      </c>
      <c r="G111" s="41">
        <f t="shared" si="38"/>
        <v>58</v>
      </c>
      <c r="H111" s="40">
        <f t="shared" si="39"/>
        <v>460</v>
      </c>
      <c r="I111" s="41">
        <f t="shared" si="40"/>
        <v>115</v>
      </c>
      <c r="J111" s="40">
        <f t="shared" si="41"/>
        <v>402</v>
      </c>
      <c r="K111" s="41">
        <f t="shared" si="42"/>
        <v>173</v>
      </c>
      <c r="L111" s="1"/>
    </row>
    <row r="112" spans="1:12" ht="33" customHeight="1">
      <c r="A112" s="414" t="s">
        <v>311</v>
      </c>
      <c r="B112" s="415"/>
      <c r="C112" s="415"/>
      <c r="D112" s="252">
        <v>200</v>
      </c>
      <c r="E112" s="253">
        <f t="shared" si="36"/>
        <v>2054</v>
      </c>
      <c r="F112" s="252">
        <f t="shared" si="37"/>
        <v>1848</v>
      </c>
      <c r="G112" s="253">
        <f t="shared" si="38"/>
        <v>206</v>
      </c>
      <c r="H112" s="252">
        <f>ROUNDDOWN(E112*0.8,0)</f>
        <v>1643</v>
      </c>
      <c r="I112" s="253">
        <f>E112-H112</f>
        <v>411</v>
      </c>
      <c r="J112" s="254">
        <f t="shared" si="41"/>
        <v>1437</v>
      </c>
      <c r="K112" s="255">
        <f t="shared" si="42"/>
        <v>617</v>
      </c>
      <c r="L112" s="1"/>
    </row>
    <row r="113" spans="1:12" ht="33" customHeight="1">
      <c r="A113" s="416" t="s">
        <v>312</v>
      </c>
      <c r="B113" s="417"/>
      <c r="C113" s="417"/>
      <c r="D113" s="254">
        <v>100</v>
      </c>
      <c r="E113" s="255">
        <f t="shared" si="36"/>
        <v>1027</v>
      </c>
      <c r="F113" s="254">
        <f t="shared" si="37"/>
        <v>924</v>
      </c>
      <c r="G113" s="255">
        <f t="shared" si="38"/>
        <v>103</v>
      </c>
      <c r="H113" s="254">
        <f>ROUNDDOWN(E113*0.8,0)</f>
        <v>821</v>
      </c>
      <c r="I113" s="255">
        <f>E113-H113</f>
        <v>206</v>
      </c>
      <c r="J113" s="254">
        <f t="shared" si="41"/>
        <v>718</v>
      </c>
      <c r="K113" s="255">
        <f t="shared" si="42"/>
        <v>309</v>
      </c>
      <c r="L113" s="1"/>
    </row>
    <row r="114" spans="1:12" ht="33" customHeight="1">
      <c r="A114" s="416" t="s">
        <v>313</v>
      </c>
      <c r="B114" s="417"/>
      <c r="C114" s="417"/>
      <c r="D114" s="254">
        <v>3</v>
      </c>
      <c r="E114" s="255">
        <f t="shared" si="36"/>
        <v>30</v>
      </c>
      <c r="F114" s="254">
        <f t="shared" si="37"/>
        <v>27</v>
      </c>
      <c r="G114" s="255">
        <f t="shared" si="38"/>
        <v>3</v>
      </c>
      <c r="H114" s="254">
        <f>ROUNDDOWN(E114*0.8,0)</f>
        <v>24</v>
      </c>
      <c r="I114" s="255">
        <f>E114-H114</f>
        <v>6</v>
      </c>
      <c r="J114" s="254">
        <f t="shared" si="41"/>
        <v>21</v>
      </c>
      <c r="K114" s="255">
        <f t="shared" si="42"/>
        <v>9</v>
      </c>
      <c r="L114" s="1"/>
    </row>
    <row r="115" spans="1:12" ht="33" customHeight="1">
      <c r="A115" s="416" t="s">
        <v>314</v>
      </c>
      <c r="B115" s="417"/>
      <c r="C115" s="417"/>
      <c r="D115" s="254">
        <v>6</v>
      </c>
      <c r="E115" s="255">
        <f t="shared" si="36"/>
        <v>61</v>
      </c>
      <c r="F115" s="254">
        <f t="shared" si="37"/>
        <v>54</v>
      </c>
      <c r="G115" s="255">
        <f t="shared" si="38"/>
        <v>7</v>
      </c>
      <c r="H115" s="254">
        <f>ROUNDDOWN(E115*0.8,0)</f>
        <v>48</v>
      </c>
      <c r="I115" s="255">
        <f>E115-H115</f>
        <v>13</v>
      </c>
      <c r="J115" s="254">
        <f t="shared" si="41"/>
        <v>42</v>
      </c>
      <c r="K115" s="255">
        <f t="shared" si="42"/>
        <v>19</v>
      </c>
      <c r="L115" s="1"/>
    </row>
    <row r="116" spans="1:12" ht="27" customHeight="1">
      <c r="A116" s="364" t="s">
        <v>13</v>
      </c>
      <c r="B116" s="364"/>
      <c r="C116" s="364"/>
      <c r="D116" s="44">
        <v>60</v>
      </c>
      <c r="E116" s="45">
        <f t="shared" si="36"/>
        <v>616</v>
      </c>
      <c r="F116" s="44">
        <f t="shared" si="37"/>
        <v>554</v>
      </c>
      <c r="G116" s="45">
        <f t="shared" si="38"/>
        <v>62</v>
      </c>
      <c r="H116" s="40">
        <f t="shared" si="39"/>
        <v>492</v>
      </c>
      <c r="I116" s="41">
        <f t="shared" si="40"/>
        <v>124</v>
      </c>
      <c r="J116" s="40">
        <f aca="true" t="shared" si="43" ref="J116:J122">ROUNDDOWN(E116*0.7,0)</f>
        <v>431</v>
      </c>
      <c r="K116" s="41">
        <f aca="true" t="shared" si="44" ref="K116:K122">E116-J116</f>
        <v>185</v>
      </c>
      <c r="L116" s="1"/>
    </row>
    <row r="117" spans="1:12" ht="27" customHeight="1">
      <c r="A117" s="364" t="s">
        <v>45</v>
      </c>
      <c r="B117" s="364"/>
      <c r="C117" s="364"/>
      <c r="D117" s="44">
        <v>60</v>
      </c>
      <c r="E117" s="45">
        <f t="shared" si="36"/>
        <v>616</v>
      </c>
      <c r="F117" s="44">
        <f t="shared" si="37"/>
        <v>554</v>
      </c>
      <c r="G117" s="45">
        <f t="shared" si="38"/>
        <v>62</v>
      </c>
      <c r="H117" s="40">
        <f t="shared" si="39"/>
        <v>492</v>
      </c>
      <c r="I117" s="41">
        <f t="shared" si="40"/>
        <v>124</v>
      </c>
      <c r="J117" s="40">
        <f t="shared" si="43"/>
        <v>431</v>
      </c>
      <c r="K117" s="41">
        <f t="shared" si="44"/>
        <v>185</v>
      </c>
      <c r="L117" s="1"/>
    </row>
    <row r="118" spans="1:12" ht="27" customHeight="1">
      <c r="A118" s="364" t="s">
        <v>42</v>
      </c>
      <c r="B118" s="364"/>
      <c r="C118" s="364"/>
      <c r="D118" s="44">
        <v>150</v>
      </c>
      <c r="E118" s="45">
        <f t="shared" si="36"/>
        <v>1540</v>
      </c>
      <c r="F118" s="44">
        <f t="shared" si="37"/>
        <v>1386</v>
      </c>
      <c r="G118" s="45">
        <f t="shared" si="38"/>
        <v>154</v>
      </c>
      <c r="H118" s="40">
        <f t="shared" si="39"/>
        <v>1232</v>
      </c>
      <c r="I118" s="41">
        <f t="shared" si="40"/>
        <v>308</v>
      </c>
      <c r="J118" s="40">
        <f t="shared" si="43"/>
        <v>1078</v>
      </c>
      <c r="K118" s="41">
        <f t="shared" si="44"/>
        <v>462</v>
      </c>
      <c r="L118" s="1"/>
    </row>
    <row r="119" spans="1:12" ht="27" customHeight="1">
      <c r="A119" s="378" t="s">
        <v>316</v>
      </c>
      <c r="B119" s="378"/>
      <c r="C119" s="378"/>
      <c r="D119" s="262">
        <v>5</v>
      </c>
      <c r="E119" s="263">
        <f t="shared" si="36"/>
        <v>51</v>
      </c>
      <c r="F119" s="262">
        <f t="shared" si="37"/>
        <v>45</v>
      </c>
      <c r="G119" s="263">
        <f t="shared" si="38"/>
        <v>6</v>
      </c>
      <c r="H119" s="254">
        <f>ROUNDDOWN(E119*0.8,0)</f>
        <v>40</v>
      </c>
      <c r="I119" s="255">
        <f>E119-H119</f>
        <v>11</v>
      </c>
      <c r="J119" s="254">
        <f t="shared" si="43"/>
        <v>35</v>
      </c>
      <c r="K119" s="255">
        <f t="shared" si="44"/>
        <v>16</v>
      </c>
      <c r="L119" s="1"/>
    </row>
    <row r="120" spans="1:12" ht="27" customHeight="1">
      <c r="A120" s="364" t="s">
        <v>43</v>
      </c>
      <c r="B120" s="364"/>
      <c r="C120" s="364"/>
      <c r="D120" s="44">
        <v>150</v>
      </c>
      <c r="E120" s="45">
        <f t="shared" si="36"/>
        <v>1540</v>
      </c>
      <c r="F120" s="44">
        <f t="shared" si="37"/>
        <v>1386</v>
      </c>
      <c r="G120" s="45">
        <f t="shared" si="38"/>
        <v>154</v>
      </c>
      <c r="H120" s="40">
        <f t="shared" si="39"/>
        <v>1232</v>
      </c>
      <c r="I120" s="41">
        <f t="shared" si="40"/>
        <v>308</v>
      </c>
      <c r="J120" s="40">
        <f t="shared" si="43"/>
        <v>1078</v>
      </c>
      <c r="K120" s="41">
        <f t="shared" si="44"/>
        <v>462</v>
      </c>
      <c r="L120" s="1"/>
    </row>
    <row r="121" spans="1:12" ht="27" customHeight="1">
      <c r="A121" s="364" t="s">
        <v>142</v>
      </c>
      <c r="B121" s="364"/>
      <c r="C121" s="364"/>
      <c r="D121" s="44">
        <v>-94</v>
      </c>
      <c r="E121" s="45">
        <f t="shared" si="36"/>
        <v>-965</v>
      </c>
      <c r="F121" s="44">
        <f t="shared" si="37"/>
        <v>-868</v>
      </c>
      <c r="G121" s="45">
        <f t="shared" si="38"/>
        <v>-97</v>
      </c>
      <c r="H121" s="40">
        <f t="shared" si="39"/>
        <v>-772</v>
      </c>
      <c r="I121" s="41">
        <f t="shared" si="40"/>
        <v>-193</v>
      </c>
      <c r="J121" s="40">
        <f t="shared" si="43"/>
        <v>-675</v>
      </c>
      <c r="K121" s="41">
        <f t="shared" si="44"/>
        <v>-290</v>
      </c>
      <c r="L121" s="1"/>
    </row>
    <row r="122" spans="1:12" ht="27" customHeight="1">
      <c r="A122" s="364" t="s">
        <v>139</v>
      </c>
      <c r="B122" s="364"/>
      <c r="C122" s="364"/>
      <c r="D122" s="44">
        <v>-47</v>
      </c>
      <c r="E122" s="45">
        <f t="shared" si="36"/>
        <v>-482</v>
      </c>
      <c r="F122" s="44">
        <f t="shared" si="37"/>
        <v>-433</v>
      </c>
      <c r="G122" s="45">
        <f t="shared" si="38"/>
        <v>-49</v>
      </c>
      <c r="H122" s="40">
        <f t="shared" si="39"/>
        <v>-385</v>
      </c>
      <c r="I122" s="41">
        <f t="shared" si="40"/>
        <v>-97</v>
      </c>
      <c r="J122" s="40">
        <f t="shared" si="43"/>
        <v>-337</v>
      </c>
      <c r="K122" s="41">
        <f t="shared" si="44"/>
        <v>-145</v>
      </c>
      <c r="L122" s="1"/>
    </row>
    <row r="123" spans="1:12" ht="12" customHeight="1">
      <c r="A123" s="189"/>
      <c r="B123" s="189"/>
      <c r="C123" s="189"/>
      <c r="D123" s="155"/>
      <c r="E123" s="156"/>
      <c r="F123" s="155"/>
      <c r="G123" s="156"/>
      <c r="H123" s="155"/>
      <c r="I123" s="156"/>
      <c r="J123" s="1"/>
      <c r="K123" s="1"/>
      <c r="L123" s="1"/>
    </row>
    <row r="124" spans="1:12" ht="27" customHeight="1">
      <c r="A124" s="427" t="s">
        <v>243</v>
      </c>
      <c r="B124" s="428"/>
      <c r="C124" s="429"/>
      <c r="D124" s="88">
        <v>18</v>
      </c>
      <c r="E124" s="89">
        <f>ROUNDDOWN(D124*$G$2,0)</f>
        <v>184</v>
      </c>
      <c r="F124" s="88">
        <f>ROUNDDOWN(E124*0.9,0)</f>
        <v>165</v>
      </c>
      <c r="G124" s="89">
        <f>E124-F124</f>
        <v>19</v>
      </c>
      <c r="H124" s="37">
        <f t="shared" si="39"/>
        <v>147</v>
      </c>
      <c r="I124" s="38">
        <f t="shared" si="40"/>
        <v>37</v>
      </c>
      <c r="J124" s="37">
        <f>ROUNDDOWN(E124*0.7,0)</f>
        <v>128</v>
      </c>
      <c r="K124" s="38">
        <f>E124-J124</f>
        <v>56</v>
      </c>
      <c r="L124" s="1"/>
    </row>
    <row r="125" spans="1:12" ht="27" customHeight="1">
      <c r="A125" s="410" t="s">
        <v>244</v>
      </c>
      <c r="B125" s="411"/>
      <c r="C125" s="412"/>
      <c r="D125" s="90">
        <v>12</v>
      </c>
      <c r="E125" s="91">
        <f>ROUNDDOWN(D125*$G$2,0)</f>
        <v>123</v>
      </c>
      <c r="F125" s="90">
        <f>ROUNDDOWN(E125*0.9,0)</f>
        <v>110</v>
      </c>
      <c r="G125" s="91">
        <f>E125-F125</f>
        <v>13</v>
      </c>
      <c r="H125" s="61">
        <f t="shared" si="39"/>
        <v>98</v>
      </c>
      <c r="I125" s="79">
        <f t="shared" si="40"/>
        <v>25</v>
      </c>
      <c r="J125" s="61">
        <f>ROUNDDOWN(E125*0.7,0)</f>
        <v>86</v>
      </c>
      <c r="K125" s="79">
        <f>E125-J125</f>
        <v>37</v>
      </c>
      <c r="L125" s="1"/>
    </row>
    <row r="126" spans="1:12" ht="27" customHeight="1">
      <c r="A126" s="434" t="s">
        <v>245</v>
      </c>
      <c r="B126" s="435"/>
      <c r="C126" s="436"/>
      <c r="D126" s="92">
        <v>6</v>
      </c>
      <c r="E126" s="93">
        <f>ROUNDDOWN(D126*$G$2,0)</f>
        <v>61</v>
      </c>
      <c r="F126" s="92">
        <f>ROUNDDOWN(E126*0.9,0)</f>
        <v>54</v>
      </c>
      <c r="G126" s="93">
        <f>E126-F126</f>
        <v>7</v>
      </c>
      <c r="H126" s="40">
        <f t="shared" si="39"/>
        <v>48</v>
      </c>
      <c r="I126" s="41">
        <f t="shared" si="40"/>
        <v>13</v>
      </c>
      <c r="J126" s="40">
        <f>ROUNDDOWN(E126*0.7,0)</f>
        <v>42</v>
      </c>
      <c r="K126" s="41">
        <f>E126-J126</f>
        <v>19</v>
      </c>
      <c r="L126" s="1"/>
    </row>
    <row r="127" spans="1:12" ht="28.5" customHeight="1">
      <c r="A127" s="4"/>
      <c r="B127" s="4"/>
      <c r="C127" s="1"/>
      <c r="D127" s="1"/>
      <c r="E127" s="1"/>
      <c r="F127" s="1"/>
      <c r="G127" s="1"/>
      <c r="H127" s="147"/>
      <c r="I127" s="149"/>
      <c r="J127" s="1"/>
      <c r="K127" s="1"/>
      <c r="L127" s="1"/>
    </row>
    <row r="128" spans="1:12" ht="19.5" customHeight="1">
      <c r="A128" s="6"/>
      <c r="B128" s="4"/>
      <c r="C128" s="1"/>
      <c r="D128" s="1"/>
      <c r="E128" s="1"/>
      <c r="F128" s="1"/>
      <c r="G128" s="1"/>
      <c r="H128" s="147"/>
      <c r="I128" s="149"/>
      <c r="J128" s="1"/>
      <c r="K128" s="1"/>
      <c r="L128" s="1"/>
    </row>
    <row r="129" spans="1:12" ht="19.5" customHeight="1">
      <c r="A129" s="399" t="s">
        <v>231</v>
      </c>
      <c r="B129" s="400"/>
      <c r="C129" s="400"/>
      <c r="D129" s="400"/>
      <c r="E129" s="401"/>
      <c r="F129" s="399" t="s">
        <v>232</v>
      </c>
      <c r="G129" s="400"/>
      <c r="H129" s="400"/>
      <c r="I129" s="400"/>
      <c r="J129" s="400"/>
      <c r="K129" s="401"/>
      <c r="L129" s="1"/>
    </row>
    <row r="130" spans="1:12" ht="27" customHeight="1">
      <c r="A130" s="431" t="s">
        <v>233</v>
      </c>
      <c r="B130" s="432"/>
      <c r="C130" s="432"/>
      <c r="D130" s="432"/>
      <c r="E130" s="433"/>
      <c r="F130" s="358" t="s">
        <v>234</v>
      </c>
      <c r="G130" s="359"/>
      <c r="H130" s="359"/>
      <c r="I130" s="359"/>
      <c r="J130" s="359"/>
      <c r="K130" s="360"/>
      <c r="L130" s="1"/>
    </row>
    <row r="131" spans="1:12" ht="27" customHeight="1">
      <c r="A131" s="418" t="s">
        <v>223</v>
      </c>
      <c r="B131" s="419"/>
      <c r="C131" s="419"/>
      <c r="D131" s="419"/>
      <c r="E131" s="420"/>
      <c r="F131" s="372" t="s">
        <v>255</v>
      </c>
      <c r="G131" s="373"/>
      <c r="H131" s="373"/>
      <c r="I131" s="373"/>
      <c r="J131" s="373"/>
      <c r="K131" s="374"/>
      <c r="L131" s="1"/>
    </row>
    <row r="132" spans="1:12" ht="27" customHeight="1">
      <c r="A132" s="424" t="s">
        <v>224</v>
      </c>
      <c r="B132" s="425"/>
      <c r="C132" s="425"/>
      <c r="D132" s="425"/>
      <c r="E132" s="426"/>
      <c r="F132" s="369" t="s">
        <v>338</v>
      </c>
      <c r="G132" s="370"/>
      <c r="H132" s="370"/>
      <c r="I132" s="370"/>
      <c r="J132" s="370"/>
      <c r="K132" s="371"/>
      <c r="L132" s="1"/>
    </row>
    <row r="133" spans="1:12" ht="27" customHeight="1">
      <c r="A133" s="424" t="s">
        <v>225</v>
      </c>
      <c r="B133" s="425"/>
      <c r="C133" s="425"/>
      <c r="D133" s="425"/>
      <c r="E133" s="426"/>
      <c r="F133" s="369" t="s">
        <v>339</v>
      </c>
      <c r="G133" s="370"/>
      <c r="H133" s="370"/>
      <c r="I133" s="370"/>
      <c r="J133" s="370"/>
      <c r="K133" s="371"/>
      <c r="L133" s="1"/>
    </row>
    <row r="134" spans="1:12" ht="27" customHeight="1">
      <c r="A134" s="424" t="s">
        <v>226</v>
      </c>
      <c r="B134" s="425"/>
      <c r="C134" s="425"/>
      <c r="D134" s="425"/>
      <c r="E134" s="426"/>
      <c r="F134" s="369" t="s">
        <v>340</v>
      </c>
      <c r="G134" s="370"/>
      <c r="H134" s="370"/>
      <c r="I134" s="370"/>
      <c r="J134" s="370"/>
      <c r="K134" s="371"/>
      <c r="L134" s="1"/>
    </row>
    <row r="135" spans="1:12" ht="27" customHeight="1">
      <c r="A135" s="424" t="s">
        <v>337</v>
      </c>
      <c r="B135" s="425"/>
      <c r="C135" s="425"/>
      <c r="D135" s="425"/>
      <c r="E135" s="426"/>
      <c r="F135" s="369" t="s">
        <v>404</v>
      </c>
      <c r="G135" s="370"/>
      <c r="H135" s="370"/>
      <c r="I135" s="370"/>
      <c r="J135" s="370"/>
      <c r="K135" s="371"/>
      <c r="L135" s="1"/>
    </row>
    <row r="136" spans="1:12" ht="27" customHeight="1">
      <c r="A136" s="424" t="s">
        <v>402</v>
      </c>
      <c r="B136" s="425"/>
      <c r="C136" s="425"/>
      <c r="D136" s="425"/>
      <c r="E136" s="426"/>
      <c r="F136" s="369" t="s">
        <v>405</v>
      </c>
      <c r="G136" s="370"/>
      <c r="H136" s="370"/>
      <c r="I136" s="370"/>
      <c r="J136" s="370"/>
      <c r="K136" s="371"/>
      <c r="L136" s="1"/>
    </row>
    <row r="137" spans="1:12" ht="27" customHeight="1">
      <c r="A137" s="421" t="s">
        <v>400</v>
      </c>
      <c r="B137" s="422"/>
      <c r="C137" s="422"/>
      <c r="D137" s="422"/>
      <c r="E137" s="423"/>
      <c r="F137" s="396" t="s">
        <v>406</v>
      </c>
      <c r="G137" s="397"/>
      <c r="H137" s="397"/>
      <c r="I137" s="397"/>
      <c r="J137" s="397"/>
      <c r="K137" s="398"/>
      <c r="L137" s="1"/>
    </row>
    <row r="138" spans="1:12" ht="15.75" customHeight="1">
      <c r="A138" s="408" t="s">
        <v>220</v>
      </c>
      <c r="B138" s="408"/>
      <c r="C138" s="408"/>
      <c r="D138" s="408"/>
      <c r="E138" s="408"/>
      <c r="F138" s="409"/>
      <c r="G138" s="409"/>
      <c r="H138" s="409"/>
      <c r="I138" s="409"/>
      <c r="J138" s="1"/>
      <c r="K138" s="1"/>
      <c r="L138" s="1"/>
    </row>
    <row r="139" spans="2:4" ht="15.75" customHeight="1">
      <c r="B139" s="26"/>
      <c r="C139" s="26"/>
      <c r="D139" s="25"/>
    </row>
    <row r="140" spans="1:4" ht="15.75" customHeight="1">
      <c r="A140" s="76"/>
      <c r="B140" s="26"/>
      <c r="C140" s="26"/>
      <c r="D140" s="25"/>
    </row>
    <row r="141" spans="2:4" ht="15.75" customHeight="1">
      <c r="B141" s="26"/>
      <c r="C141" s="26"/>
      <c r="D141" s="25"/>
    </row>
    <row r="142" ht="15.75" customHeight="1"/>
    <row r="143" ht="15.75" customHeight="1"/>
    <row r="144" ht="15.75" customHeight="1"/>
    <row r="145" ht="15.75" customHeight="1"/>
    <row r="146" ht="15.75" customHeight="1"/>
    <row r="147" ht="15.75" customHeight="1"/>
    <row r="148" spans="3:9" ht="15.75" customHeight="1">
      <c r="C148" s="30"/>
      <c r="D148" s="25"/>
      <c r="H148" s="26"/>
      <c r="I148" s="25"/>
    </row>
    <row r="149" spans="3:9" ht="15.75" customHeight="1">
      <c r="C149" s="30"/>
      <c r="D149" s="25"/>
      <c r="H149" s="26"/>
      <c r="I149" s="25"/>
    </row>
    <row r="150" spans="3:9" ht="15.75" customHeight="1">
      <c r="C150" s="30"/>
      <c r="D150" s="25"/>
      <c r="H150" s="26"/>
      <c r="I150" s="25"/>
    </row>
    <row r="151" spans="3:9" ht="15.75" customHeight="1">
      <c r="C151" s="30"/>
      <c r="D151" s="25"/>
      <c r="H151" s="26"/>
      <c r="I151" s="25"/>
    </row>
    <row r="152" spans="3:9" ht="15.75" customHeight="1">
      <c r="C152" s="30"/>
      <c r="D152" s="25"/>
      <c r="H152" s="26"/>
      <c r="I152" s="25"/>
    </row>
    <row r="153" spans="3:9" ht="15.75" customHeight="1">
      <c r="C153" s="30"/>
      <c r="D153" s="25"/>
      <c r="H153" s="26"/>
      <c r="I153" s="25"/>
    </row>
    <row r="154" spans="3:9" ht="15.75" customHeight="1">
      <c r="C154" s="30"/>
      <c r="D154" s="25"/>
      <c r="H154" s="26"/>
      <c r="I154" s="25"/>
    </row>
    <row r="155" spans="3:9" ht="15.75" customHeight="1">
      <c r="C155" s="30"/>
      <c r="D155" s="25"/>
      <c r="H155" s="26"/>
      <c r="I155" s="25"/>
    </row>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sheetData>
  <sheetProtection/>
  <mergeCells count="62">
    <mergeCell ref="B79:B83"/>
    <mergeCell ref="B11:B15"/>
    <mergeCell ref="B16:B20"/>
    <mergeCell ref="B26:B30"/>
    <mergeCell ref="B44:B48"/>
    <mergeCell ref="B49:B53"/>
    <mergeCell ref="A108:C108"/>
    <mergeCell ref="A109:C109"/>
    <mergeCell ref="A130:E130"/>
    <mergeCell ref="A115:C115"/>
    <mergeCell ref="A136:E136"/>
    <mergeCell ref="F136:K136"/>
    <mergeCell ref="A117:C117"/>
    <mergeCell ref="A126:C126"/>
    <mergeCell ref="A131:E131"/>
    <mergeCell ref="A137:E137"/>
    <mergeCell ref="A134:E134"/>
    <mergeCell ref="A121:C121"/>
    <mergeCell ref="A124:C124"/>
    <mergeCell ref="A122:C122"/>
    <mergeCell ref="A132:E132"/>
    <mergeCell ref="A133:E133"/>
    <mergeCell ref="A135:E135"/>
    <mergeCell ref="A129:E129"/>
    <mergeCell ref="A138:I138"/>
    <mergeCell ref="A125:C125"/>
    <mergeCell ref="A111:C111"/>
    <mergeCell ref="A118:C118"/>
    <mergeCell ref="A112:C112"/>
    <mergeCell ref="A113:C113"/>
    <mergeCell ref="A119:C119"/>
    <mergeCell ref="A114:C114"/>
    <mergeCell ref="A120:C120"/>
    <mergeCell ref="A116:C116"/>
    <mergeCell ref="A1:G1"/>
    <mergeCell ref="B99:B103"/>
    <mergeCell ref="A5:A35"/>
    <mergeCell ref="B39:B43"/>
    <mergeCell ref="B59:B63"/>
    <mergeCell ref="A38:A68"/>
    <mergeCell ref="B64:B68"/>
    <mergeCell ref="A73:A103"/>
    <mergeCell ref="B54:B58"/>
    <mergeCell ref="B84:B88"/>
    <mergeCell ref="B6:B10"/>
    <mergeCell ref="B21:B25"/>
    <mergeCell ref="B31:B35"/>
    <mergeCell ref="A106:C106"/>
    <mergeCell ref="A110:C110"/>
    <mergeCell ref="B74:B78"/>
    <mergeCell ref="B94:B98"/>
    <mergeCell ref="B89:B93"/>
    <mergeCell ref="A107:C107"/>
    <mergeCell ref="A105:G105"/>
    <mergeCell ref="F137:K137"/>
    <mergeCell ref="F129:K129"/>
    <mergeCell ref="F130:K130"/>
    <mergeCell ref="F131:K131"/>
    <mergeCell ref="F132:K132"/>
    <mergeCell ref="F133:K133"/>
    <mergeCell ref="F134:K134"/>
    <mergeCell ref="F135:K135"/>
  </mergeCells>
  <dataValidations count="1">
    <dataValidation allowBlank="1" showInputMessage="1" showErrorMessage="1" imeMode="off" sqref="D1:D128 D139:D65536"/>
  </dataValidations>
  <printOptions horizontalCentered="1"/>
  <pageMargins left="0.3937007874015748" right="0.31496062992125984" top="0.7874015748031497" bottom="0.31496062992125984" header="0.3937007874015748" footer="0.31496062992125984"/>
  <pageSetup horizontalDpi="600" verticalDpi="600" orientation="portrait" paperSize="9" scale="86" r:id="rId1"/>
  <headerFooter>
    <oddHeader>&amp;C&amp;"ＭＳ 明朝,標準"通所介護</oddHeader>
  </headerFooter>
  <rowBreaks count="3" manualBreakCount="3">
    <brk id="36" max="11" man="1"/>
    <brk id="69" max="11" man="1"/>
    <brk id="104" max="11" man="1"/>
  </rowBreaks>
</worksheet>
</file>

<file path=xl/worksheets/sheet5.xml><?xml version="1.0" encoding="utf-8"?>
<worksheet xmlns="http://schemas.openxmlformats.org/spreadsheetml/2006/main" xmlns:r="http://schemas.openxmlformats.org/officeDocument/2006/relationships">
  <sheetPr>
    <tabColor rgb="FF00FF00"/>
  </sheetPr>
  <dimension ref="A1:L95"/>
  <sheetViews>
    <sheetView showGridLines="0" view="pageBreakPreview" zoomScaleSheetLayoutView="100" workbookViewId="0" topLeftCell="A1">
      <selection activeCell="D23" sqref="D23"/>
    </sheetView>
  </sheetViews>
  <sheetFormatPr defaultColWidth="9.00390625" defaultRowHeight="15"/>
  <cols>
    <col min="1" max="1" width="4.421875" style="25" customWidth="1"/>
    <col min="2" max="2" width="15.57421875" style="25" customWidth="1"/>
    <col min="3" max="3" width="8.7109375" style="25" customWidth="1"/>
    <col min="4" max="4" width="8.00390625" style="30" customWidth="1"/>
    <col min="5" max="6" width="11.421875" style="25" customWidth="1"/>
    <col min="7" max="7" width="9.00390625" style="25" customWidth="1"/>
    <col min="8" max="8" width="11.421875" style="25" customWidth="1"/>
    <col min="9" max="9" width="9.00390625" style="26" customWidth="1"/>
    <col min="10" max="10" width="11.421875" style="25" customWidth="1"/>
    <col min="11" max="11" width="9.00390625" style="25" customWidth="1"/>
    <col min="12" max="12" width="1.421875" style="25" customWidth="1"/>
    <col min="13" max="13" width="15.00390625" style="25" customWidth="1"/>
    <col min="14" max="16384" width="9.00390625" style="25" customWidth="1"/>
  </cols>
  <sheetData>
    <row r="1" spans="1:12" ht="12.75" customHeight="1">
      <c r="A1" s="375"/>
      <c r="B1" s="375"/>
      <c r="C1" s="375"/>
      <c r="D1" s="375"/>
      <c r="E1" s="375"/>
      <c r="F1" s="375"/>
      <c r="G1" s="375"/>
      <c r="H1" s="147"/>
      <c r="I1" s="149"/>
      <c r="J1" s="1"/>
      <c r="K1" s="1"/>
      <c r="L1" s="1"/>
    </row>
    <row r="2" spans="1:12" ht="17.25" customHeight="1">
      <c r="A2" s="1"/>
      <c r="B2" s="1"/>
      <c r="C2" s="1"/>
      <c r="D2" s="33" t="s">
        <v>128</v>
      </c>
      <c r="E2" s="12" t="str">
        <f>'入力'!C4</f>
        <v>６級地</v>
      </c>
      <c r="F2" s="3" t="s">
        <v>35</v>
      </c>
      <c r="G2" s="23">
        <f>VLOOKUP('入力'!C4,'入力'!F5:I11,4,FALSE)</f>
        <v>10.27</v>
      </c>
      <c r="H2" s="147"/>
      <c r="I2" s="149"/>
      <c r="J2" s="1"/>
      <c r="K2" s="1"/>
      <c r="L2" s="1"/>
    </row>
    <row r="3" spans="1:12" ht="36.75" customHeight="1">
      <c r="A3" s="1"/>
      <c r="B3" s="3"/>
      <c r="C3" s="7"/>
      <c r="D3" s="3"/>
      <c r="E3" s="7"/>
      <c r="F3" s="1"/>
      <c r="G3" s="1"/>
      <c r="H3" s="147"/>
      <c r="I3" s="149"/>
      <c r="J3" s="1"/>
      <c r="K3" s="1"/>
      <c r="L3" s="1"/>
    </row>
    <row r="4" spans="1:12" s="55" customFormat="1" ht="37.5" customHeight="1">
      <c r="A4" s="237" t="s">
        <v>288</v>
      </c>
      <c r="B4" s="2"/>
      <c r="C4" s="6"/>
      <c r="D4" s="177" t="s">
        <v>125</v>
      </c>
      <c r="E4" s="176" t="s">
        <v>268</v>
      </c>
      <c r="F4" s="176" t="s">
        <v>269</v>
      </c>
      <c r="G4" s="177" t="s">
        <v>126</v>
      </c>
      <c r="H4" s="178" t="s">
        <v>270</v>
      </c>
      <c r="I4" s="179" t="s">
        <v>271</v>
      </c>
      <c r="J4" s="178" t="s">
        <v>393</v>
      </c>
      <c r="K4" s="179" t="s">
        <v>397</v>
      </c>
      <c r="L4" s="6"/>
    </row>
    <row r="5" spans="1:12" ht="45" customHeight="1">
      <c r="A5" s="447" t="s">
        <v>286</v>
      </c>
      <c r="B5" s="217" t="s">
        <v>23</v>
      </c>
      <c r="C5" s="216" t="s">
        <v>21</v>
      </c>
      <c r="D5" s="217" t="s">
        <v>2</v>
      </c>
      <c r="E5" s="211" t="s">
        <v>281</v>
      </c>
      <c r="F5" s="212" t="s">
        <v>272</v>
      </c>
      <c r="G5" s="213" t="s">
        <v>265</v>
      </c>
      <c r="H5" s="214" t="s">
        <v>266</v>
      </c>
      <c r="I5" s="215" t="s">
        <v>267</v>
      </c>
      <c r="J5" s="214" t="s">
        <v>392</v>
      </c>
      <c r="K5" s="215" t="s">
        <v>395</v>
      </c>
      <c r="L5" s="1"/>
    </row>
    <row r="6" spans="1:12" ht="20.25" customHeight="1">
      <c r="A6" s="447"/>
      <c r="B6" s="445" t="s">
        <v>191</v>
      </c>
      <c r="C6" s="305" t="s">
        <v>3</v>
      </c>
      <c r="D6" s="266">
        <v>409</v>
      </c>
      <c r="E6" s="257">
        <f aca="true" t="shared" si="0" ref="E6:E35">ROUNDDOWN(D6*$G$2,0)</f>
        <v>4200</v>
      </c>
      <c r="F6" s="256">
        <f aca="true" t="shared" si="1" ref="F6:F35">ROUNDDOWN(E6*0.9,0)</f>
        <v>3780</v>
      </c>
      <c r="G6" s="257">
        <f aca="true" t="shared" si="2" ref="G6:G35">E6-F6</f>
        <v>420</v>
      </c>
      <c r="H6" s="256">
        <f>ROUNDDOWN(E6*0.8,0)</f>
        <v>3360</v>
      </c>
      <c r="I6" s="257">
        <f>E6-H6</f>
        <v>840</v>
      </c>
      <c r="J6" s="256">
        <f>ROUNDDOWN(E6*0.7,0)</f>
        <v>2940</v>
      </c>
      <c r="K6" s="257">
        <f>E6-J6</f>
        <v>1260</v>
      </c>
      <c r="L6" s="1"/>
    </row>
    <row r="7" spans="1:12" ht="20.25" customHeight="1">
      <c r="A7" s="447"/>
      <c r="B7" s="446"/>
      <c r="C7" s="306" t="s">
        <v>4</v>
      </c>
      <c r="D7" s="274">
        <v>469</v>
      </c>
      <c r="E7" s="259">
        <f t="shared" si="0"/>
        <v>4816</v>
      </c>
      <c r="F7" s="275">
        <f t="shared" si="1"/>
        <v>4334</v>
      </c>
      <c r="G7" s="259">
        <f t="shared" si="2"/>
        <v>482</v>
      </c>
      <c r="H7" s="275">
        <f aca="true" t="shared" si="3" ref="H7:H35">ROUNDDOWN(E7*0.8,0)</f>
        <v>3852</v>
      </c>
      <c r="I7" s="259">
        <f aca="true" t="shared" si="4" ref="I7:I35">E7-H7</f>
        <v>964</v>
      </c>
      <c r="J7" s="275">
        <f aca="true" t="shared" si="5" ref="J7:J35">ROUNDDOWN(E7*0.7,0)</f>
        <v>3371</v>
      </c>
      <c r="K7" s="259">
        <f aca="true" t="shared" si="6" ref="K7:K35">E7-J7</f>
        <v>1445</v>
      </c>
      <c r="L7" s="1"/>
    </row>
    <row r="8" spans="1:12" ht="20.25" customHeight="1">
      <c r="A8" s="447"/>
      <c r="B8" s="446"/>
      <c r="C8" s="306" t="s">
        <v>5</v>
      </c>
      <c r="D8" s="274">
        <v>530</v>
      </c>
      <c r="E8" s="259">
        <f t="shared" si="0"/>
        <v>5443</v>
      </c>
      <c r="F8" s="275">
        <f t="shared" si="1"/>
        <v>4898</v>
      </c>
      <c r="G8" s="259">
        <f t="shared" si="2"/>
        <v>545</v>
      </c>
      <c r="H8" s="275">
        <f t="shared" si="3"/>
        <v>4354</v>
      </c>
      <c r="I8" s="259">
        <f t="shared" si="4"/>
        <v>1089</v>
      </c>
      <c r="J8" s="275">
        <f t="shared" si="5"/>
        <v>3810</v>
      </c>
      <c r="K8" s="259">
        <f t="shared" si="6"/>
        <v>1633</v>
      </c>
      <c r="L8" s="1"/>
    </row>
    <row r="9" spans="1:12" ht="20.25" customHeight="1">
      <c r="A9" s="447"/>
      <c r="B9" s="446"/>
      <c r="C9" s="306" t="s">
        <v>6</v>
      </c>
      <c r="D9" s="274">
        <v>589</v>
      </c>
      <c r="E9" s="259">
        <f t="shared" si="0"/>
        <v>6049</v>
      </c>
      <c r="F9" s="275">
        <f t="shared" si="1"/>
        <v>5444</v>
      </c>
      <c r="G9" s="259">
        <f t="shared" si="2"/>
        <v>605</v>
      </c>
      <c r="H9" s="275">
        <f t="shared" si="3"/>
        <v>4839</v>
      </c>
      <c r="I9" s="259">
        <f t="shared" si="4"/>
        <v>1210</v>
      </c>
      <c r="J9" s="275">
        <f t="shared" si="5"/>
        <v>4234</v>
      </c>
      <c r="K9" s="259">
        <f t="shared" si="6"/>
        <v>1815</v>
      </c>
      <c r="L9" s="1"/>
    </row>
    <row r="10" spans="1:12" ht="20.25" customHeight="1">
      <c r="A10" s="447"/>
      <c r="B10" s="446"/>
      <c r="C10" s="307" t="s">
        <v>7</v>
      </c>
      <c r="D10" s="276">
        <v>651</v>
      </c>
      <c r="E10" s="255">
        <f t="shared" si="0"/>
        <v>6685</v>
      </c>
      <c r="F10" s="254">
        <f t="shared" si="1"/>
        <v>6016</v>
      </c>
      <c r="G10" s="255">
        <f t="shared" si="2"/>
        <v>669</v>
      </c>
      <c r="H10" s="254">
        <f t="shared" si="3"/>
        <v>5348</v>
      </c>
      <c r="I10" s="255">
        <f t="shared" si="4"/>
        <v>1337</v>
      </c>
      <c r="J10" s="275">
        <f t="shared" si="5"/>
        <v>4679</v>
      </c>
      <c r="K10" s="259">
        <f t="shared" si="6"/>
        <v>2006</v>
      </c>
      <c r="L10" s="1"/>
    </row>
    <row r="11" spans="1:12" ht="20.25" customHeight="1">
      <c r="A11" s="447"/>
      <c r="B11" s="445" t="s">
        <v>317</v>
      </c>
      <c r="C11" s="305" t="s">
        <v>3</v>
      </c>
      <c r="D11" s="266">
        <v>428</v>
      </c>
      <c r="E11" s="257">
        <f aca="true" t="shared" si="7" ref="E11:E20">ROUNDDOWN(D11*$G$2,0)</f>
        <v>4395</v>
      </c>
      <c r="F11" s="256">
        <f aca="true" t="shared" si="8" ref="F11:F20">ROUNDDOWN(E11*0.9,0)</f>
        <v>3955</v>
      </c>
      <c r="G11" s="257">
        <f aca="true" t="shared" si="9" ref="G11:G20">E11-F11</f>
        <v>440</v>
      </c>
      <c r="H11" s="256">
        <f aca="true" t="shared" si="10" ref="H11:H20">ROUNDDOWN(E11*0.8,0)</f>
        <v>3516</v>
      </c>
      <c r="I11" s="257">
        <f aca="true" t="shared" si="11" ref="I11:I20">E11-H11</f>
        <v>879</v>
      </c>
      <c r="J11" s="256">
        <f t="shared" si="5"/>
        <v>3076</v>
      </c>
      <c r="K11" s="257">
        <f t="shared" si="6"/>
        <v>1319</v>
      </c>
      <c r="L11" s="1"/>
    </row>
    <row r="12" spans="1:12" ht="20.25" customHeight="1">
      <c r="A12" s="447"/>
      <c r="B12" s="446"/>
      <c r="C12" s="306" t="s">
        <v>4</v>
      </c>
      <c r="D12" s="274">
        <v>491</v>
      </c>
      <c r="E12" s="259">
        <f t="shared" si="7"/>
        <v>5042</v>
      </c>
      <c r="F12" s="275">
        <f t="shared" si="8"/>
        <v>4537</v>
      </c>
      <c r="G12" s="259">
        <f t="shared" si="9"/>
        <v>505</v>
      </c>
      <c r="H12" s="275">
        <f t="shared" si="10"/>
        <v>4033</v>
      </c>
      <c r="I12" s="259">
        <f t="shared" si="11"/>
        <v>1009</v>
      </c>
      <c r="J12" s="275">
        <f t="shared" si="5"/>
        <v>3529</v>
      </c>
      <c r="K12" s="259">
        <f t="shared" si="6"/>
        <v>1513</v>
      </c>
      <c r="L12" s="1"/>
    </row>
    <row r="13" spans="1:12" ht="20.25" customHeight="1">
      <c r="A13" s="447"/>
      <c r="B13" s="446"/>
      <c r="C13" s="306" t="s">
        <v>5</v>
      </c>
      <c r="D13" s="274">
        <v>555</v>
      </c>
      <c r="E13" s="259">
        <f t="shared" si="7"/>
        <v>5699</v>
      </c>
      <c r="F13" s="275">
        <f t="shared" si="8"/>
        <v>5129</v>
      </c>
      <c r="G13" s="259">
        <f t="shared" si="9"/>
        <v>570</v>
      </c>
      <c r="H13" s="275">
        <f t="shared" si="10"/>
        <v>4559</v>
      </c>
      <c r="I13" s="259">
        <f t="shared" si="11"/>
        <v>1140</v>
      </c>
      <c r="J13" s="275">
        <f t="shared" si="5"/>
        <v>3989</v>
      </c>
      <c r="K13" s="259">
        <f t="shared" si="6"/>
        <v>1710</v>
      </c>
      <c r="L13" s="1"/>
    </row>
    <row r="14" spans="1:12" ht="20.25" customHeight="1">
      <c r="A14" s="447"/>
      <c r="B14" s="446"/>
      <c r="C14" s="306" t="s">
        <v>6</v>
      </c>
      <c r="D14" s="274">
        <v>617</v>
      </c>
      <c r="E14" s="259">
        <f t="shared" si="7"/>
        <v>6336</v>
      </c>
      <c r="F14" s="275">
        <f t="shared" si="8"/>
        <v>5702</v>
      </c>
      <c r="G14" s="259">
        <f t="shared" si="9"/>
        <v>634</v>
      </c>
      <c r="H14" s="275">
        <f t="shared" si="10"/>
        <v>5068</v>
      </c>
      <c r="I14" s="259">
        <f t="shared" si="11"/>
        <v>1268</v>
      </c>
      <c r="J14" s="275">
        <f t="shared" si="5"/>
        <v>4435</v>
      </c>
      <c r="K14" s="259">
        <f t="shared" si="6"/>
        <v>1901</v>
      </c>
      <c r="L14" s="1"/>
    </row>
    <row r="15" spans="1:12" ht="20.25" customHeight="1">
      <c r="A15" s="447"/>
      <c r="B15" s="446"/>
      <c r="C15" s="307" t="s">
        <v>7</v>
      </c>
      <c r="D15" s="276">
        <v>682</v>
      </c>
      <c r="E15" s="255">
        <f t="shared" si="7"/>
        <v>7004</v>
      </c>
      <c r="F15" s="254">
        <f t="shared" si="8"/>
        <v>6303</v>
      </c>
      <c r="G15" s="255">
        <f t="shared" si="9"/>
        <v>701</v>
      </c>
      <c r="H15" s="254">
        <f t="shared" si="10"/>
        <v>5603</v>
      </c>
      <c r="I15" s="255">
        <f t="shared" si="11"/>
        <v>1401</v>
      </c>
      <c r="J15" s="275">
        <f t="shared" si="5"/>
        <v>4902</v>
      </c>
      <c r="K15" s="259">
        <f t="shared" si="6"/>
        <v>2102</v>
      </c>
      <c r="L15" s="1"/>
    </row>
    <row r="16" spans="1:12" ht="20.25" customHeight="1">
      <c r="A16" s="447"/>
      <c r="B16" s="445" t="s">
        <v>318</v>
      </c>
      <c r="C16" s="305" t="s">
        <v>3</v>
      </c>
      <c r="D16" s="266">
        <v>645</v>
      </c>
      <c r="E16" s="257">
        <f t="shared" si="7"/>
        <v>6624</v>
      </c>
      <c r="F16" s="256">
        <f t="shared" si="8"/>
        <v>5961</v>
      </c>
      <c r="G16" s="257">
        <f t="shared" si="9"/>
        <v>663</v>
      </c>
      <c r="H16" s="256">
        <f t="shared" si="10"/>
        <v>5299</v>
      </c>
      <c r="I16" s="257">
        <f t="shared" si="11"/>
        <v>1325</v>
      </c>
      <c r="J16" s="256">
        <f t="shared" si="5"/>
        <v>4636</v>
      </c>
      <c r="K16" s="257">
        <f t="shared" si="6"/>
        <v>1988</v>
      </c>
      <c r="L16" s="1"/>
    </row>
    <row r="17" spans="1:12" ht="20.25" customHeight="1">
      <c r="A17" s="447"/>
      <c r="B17" s="446"/>
      <c r="C17" s="306" t="s">
        <v>4</v>
      </c>
      <c r="D17" s="274">
        <v>761</v>
      </c>
      <c r="E17" s="259">
        <f t="shared" si="7"/>
        <v>7815</v>
      </c>
      <c r="F17" s="275">
        <f t="shared" si="8"/>
        <v>7033</v>
      </c>
      <c r="G17" s="259">
        <f t="shared" si="9"/>
        <v>782</v>
      </c>
      <c r="H17" s="275">
        <f t="shared" si="10"/>
        <v>6252</v>
      </c>
      <c r="I17" s="259">
        <f t="shared" si="11"/>
        <v>1563</v>
      </c>
      <c r="J17" s="275">
        <f t="shared" si="5"/>
        <v>5470</v>
      </c>
      <c r="K17" s="259">
        <f t="shared" si="6"/>
        <v>2345</v>
      </c>
      <c r="L17" s="1"/>
    </row>
    <row r="18" spans="1:12" ht="20.25" customHeight="1">
      <c r="A18" s="447"/>
      <c r="B18" s="446"/>
      <c r="C18" s="306" t="s">
        <v>5</v>
      </c>
      <c r="D18" s="274">
        <v>879</v>
      </c>
      <c r="E18" s="259">
        <f t="shared" si="7"/>
        <v>9027</v>
      </c>
      <c r="F18" s="275">
        <f t="shared" si="8"/>
        <v>8124</v>
      </c>
      <c r="G18" s="259">
        <f t="shared" si="9"/>
        <v>903</v>
      </c>
      <c r="H18" s="275">
        <f t="shared" si="10"/>
        <v>7221</v>
      </c>
      <c r="I18" s="259">
        <f t="shared" si="11"/>
        <v>1806</v>
      </c>
      <c r="J18" s="275">
        <f t="shared" si="5"/>
        <v>6318</v>
      </c>
      <c r="K18" s="259">
        <f t="shared" si="6"/>
        <v>2709</v>
      </c>
      <c r="L18" s="1"/>
    </row>
    <row r="19" spans="1:12" ht="20.25" customHeight="1">
      <c r="A19" s="447"/>
      <c r="B19" s="446"/>
      <c r="C19" s="306" t="s">
        <v>6</v>
      </c>
      <c r="D19" s="274">
        <v>995</v>
      </c>
      <c r="E19" s="259">
        <f t="shared" si="7"/>
        <v>10218</v>
      </c>
      <c r="F19" s="275">
        <f t="shared" si="8"/>
        <v>9196</v>
      </c>
      <c r="G19" s="259">
        <f t="shared" si="9"/>
        <v>1022</v>
      </c>
      <c r="H19" s="275">
        <f t="shared" si="10"/>
        <v>8174</v>
      </c>
      <c r="I19" s="259">
        <f t="shared" si="11"/>
        <v>2044</v>
      </c>
      <c r="J19" s="275">
        <f t="shared" si="5"/>
        <v>7152</v>
      </c>
      <c r="K19" s="259">
        <f t="shared" si="6"/>
        <v>3066</v>
      </c>
      <c r="L19" s="1"/>
    </row>
    <row r="20" spans="1:12" ht="20.25" customHeight="1">
      <c r="A20" s="447"/>
      <c r="B20" s="446"/>
      <c r="C20" s="307" t="s">
        <v>7</v>
      </c>
      <c r="D20" s="276">
        <v>1113</v>
      </c>
      <c r="E20" s="255">
        <f t="shared" si="7"/>
        <v>11430</v>
      </c>
      <c r="F20" s="254">
        <f t="shared" si="8"/>
        <v>10287</v>
      </c>
      <c r="G20" s="255">
        <f t="shared" si="9"/>
        <v>1143</v>
      </c>
      <c r="H20" s="254">
        <f t="shared" si="10"/>
        <v>9144</v>
      </c>
      <c r="I20" s="255">
        <f t="shared" si="11"/>
        <v>2286</v>
      </c>
      <c r="J20" s="275">
        <f t="shared" si="5"/>
        <v>8001</v>
      </c>
      <c r="K20" s="259">
        <f t="shared" si="6"/>
        <v>3429</v>
      </c>
      <c r="L20" s="1"/>
    </row>
    <row r="21" spans="1:12" ht="20.25" customHeight="1">
      <c r="A21" s="447"/>
      <c r="B21" s="445" t="s">
        <v>319</v>
      </c>
      <c r="C21" s="305" t="s">
        <v>3</v>
      </c>
      <c r="D21" s="266">
        <v>666</v>
      </c>
      <c r="E21" s="257">
        <f t="shared" si="0"/>
        <v>6839</v>
      </c>
      <c r="F21" s="256">
        <f t="shared" si="1"/>
        <v>6155</v>
      </c>
      <c r="G21" s="257">
        <f t="shared" si="2"/>
        <v>684</v>
      </c>
      <c r="H21" s="308">
        <f t="shared" si="3"/>
        <v>5471</v>
      </c>
      <c r="I21" s="257">
        <f t="shared" si="4"/>
        <v>1368</v>
      </c>
      <c r="J21" s="256">
        <f t="shared" si="5"/>
        <v>4787</v>
      </c>
      <c r="K21" s="257">
        <f t="shared" si="6"/>
        <v>2052</v>
      </c>
      <c r="L21" s="1"/>
    </row>
    <row r="22" spans="1:12" ht="20.25" customHeight="1">
      <c r="A22" s="447"/>
      <c r="B22" s="446"/>
      <c r="C22" s="306" t="s">
        <v>4</v>
      </c>
      <c r="D22" s="274">
        <v>786</v>
      </c>
      <c r="E22" s="259">
        <f t="shared" si="0"/>
        <v>8072</v>
      </c>
      <c r="F22" s="275">
        <f t="shared" si="1"/>
        <v>7264</v>
      </c>
      <c r="G22" s="259">
        <f t="shared" si="2"/>
        <v>808</v>
      </c>
      <c r="H22" s="258">
        <f t="shared" si="3"/>
        <v>6457</v>
      </c>
      <c r="I22" s="259">
        <f t="shared" si="4"/>
        <v>1615</v>
      </c>
      <c r="J22" s="275">
        <f t="shared" si="5"/>
        <v>5650</v>
      </c>
      <c r="K22" s="259">
        <f t="shared" si="6"/>
        <v>2422</v>
      </c>
      <c r="L22" s="1"/>
    </row>
    <row r="23" spans="1:12" ht="20.25" customHeight="1">
      <c r="A23" s="447"/>
      <c r="B23" s="446"/>
      <c r="C23" s="306" t="s">
        <v>5</v>
      </c>
      <c r="D23" s="274">
        <v>908</v>
      </c>
      <c r="E23" s="259">
        <f t="shared" si="0"/>
        <v>9325</v>
      </c>
      <c r="F23" s="275">
        <f t="shared" si="1"/>
        <v>8392</v>
      </c>
      <c r="G23" s="259">
        <f t="shared" si="2"/>
        <v>933</v>
      </c>
      <c r="H23" s="258">
        <f t="shared" si="3"/>
        <v>7460</v>
      </c>
      <c r="I23" s="259">
        <f t="shared" si="4"/>
        <v>1865</v>
      </c>
      <c r="J23" s="275">
        <f t="shared" si="5"/>
        <v>6527</v>
      </c>
      <c r="K23" s="259">
        <f t="shared" si="6"/>
        <v>2798</v>
      </c>
      <c r="L23" s="1"/>
    </row>
    <row r="24" spans="1:12" ht="20.25" customHeight="1">
      <c r="A24" s="447"/>
      <c r="B24" s="446"/>
      <c r="C24" s="306" t="s">
        <v>6</v>
      </c>
      <c r="D24" s="274">
        <v>1029</v>
      </c>
      <c r="E24" s="259">
        <f t="shared" si="0"/>
        <v>10567</v>
      </c>
      <c r="F24" s="275">
        <f t="shared" si="1"/>
        <v>9510</v>
      </c>
      <c r="G24" s="259">
        <f t="shared" si="2"/>
        <v>1057</v>
      </c>
      <c r="H24" s="258">
        <f t="shared" si="3"/>
        <v>8453</v>
      </c>
      <c r="I24" s="259">
        <f t="shared" si="4"/>
        <v>2114</v>
      </c>
      <c r="J24" s="275">
        <f t="shared" si="5"/>
        <v>7396</v>
      </c>
      <c r="K24" s="259">
        <f t="shared" si="6"/>
        <v>3171</v>
      </c>
      <c r="L24" s="1"/>
    </row>
    <row r="25" spans="1:12" ht="20.25" customHeight="1">
      <c r="A25" s="447"/>
      <c r="B25" s="446"/>
      <c r="C25" s="307" t="s">
        <v>7</v>
      </c>
      <c r="D25" s="276">
        <v>1150</v>
      </c>
      <c r="E25" s="255">
        <f t="shared" si="0"/>
        <v>11810</v>
      </c>
      <c r="F25" s="254">
        <f t="shared" si="1"/>
        <v>10629</v>
      </c>
      <c r="G25" s="255">
        <f t="shared" si="2"/>
        <v>1181</v>
      </c>
      <c r="H25" s="260">
        <f t="shared" si="3"/>
        <v>9448</v>
      </c>
      <c r="I25" s="255">
        <f t="shared" si="4"/>
        <v>2362</v>
      </c>
      <c r="J25" s="275">
        <f t="shared" si="5"/>
        <v>8267</v>
      </c>
      <c r="K25" s="259">
        <f t="shared" si="6"/>
        <v>3543</v>
      </c>
      <c r="L25" s="1"/>
    </row>
    <row r="26" spans="1:12" ht="20.25" customHeight="1">
      <c r="A26" s="447"/>
      <c r="B26" s="445" t="s">
        <v>320</v>
      </c>
      <c r="C26" s="305" t="s">
        <v>3</v>
      </c>
      <c r="D26" s="266">
        <v>739</v>
      </c>
      <c r="E26" s="257">
        <f>ROUNDDOWN(D26*$G$2,0)</f>
        <v>7589</v>
      </c>
      <c r="F26" s="256">
        <f>ROUNDDOWN(E26*0.9,0)</f>
        <v>6830</v>
      </c>
      <c r="G26" s="257">
        <f>E26-F26</f>
        <v>759</v>
      </c>
      <c r="H26" s="308">
        <f>ROUNDDOWN(E26*0.8,0)</f>
        <v>6071</v>
      </c>
      <c r="I26" s="257">
        <f>E26-H26</f>
        <v>1518</v>
      </c>
      <c r="J26" s="256">
        <f t="shared" si="5"/>
        <v>5312</v>
      </c>
      <c r="K26" s="257">
        <f t="shared" si="6"/>
        <v>2277</v>
      </c>
      <c r="L26" s="1"/>
    </row>
    <row r="27" spans="1:12" ht="20.25" customHeight="1">
      <c r="A27" s="447"/>
      <c r="B27" s="446"/>
      <c r="C27" s="306" t="s">
        <v>4</v>
      </c>
      <c r="D27" s="274">
        <v>873</v>
      </c>
      <c r="E27" s="259">
        <f>ROUNDDOWN(D27*$G$2,0)</f>
        <v>8965</v>
      </c>
      <c r="F27" s="275">
        <f>ROUNDDOWN(E27*0.9,0)</f>
        <v>8068</v>
      </c>
      <c r="G27" s="259">
        <f>E27-F27</f>
        <v>897</v>
      </c>
      <c r="H27" s="258">
        <f>ROUNDDOWN(E27*0.8,0)</f>
        <v>7172</v>
      </c>
      <c r="I27" s="259">
        <f>E27-H27</f>
        <v>1793</v>
      </c>
      <c r="J27" s="275">
        <f t="shared" si="5"/>
        <v>6275</v>
      </c>
      <c r="K27" s="259">
        <f t="shared" si="6"/>
        <v>2690</v>
      </c>
      <c r="L27" s="1"/>
    </row>
    <row r="28" spans="1:12" ht="20.25" customHeight="1">
      <c r="A28" s="447"/>
      <c r="B28" s="446"/>
      <c r="C28" s="306" t="s">
        <v>5</v>
      </c>
      <c r="D28" s="274">
        <v>1012</v>
      </c>
      <c r="E28" s="259">
        <f>ROUNDDOWN(D28*$G$2,0)</f>
        <v>10393</v>
      </c>
      <c r="F28" s="275">
        <f>ROUNDDOWN(E28*0.9,0)</f>
        <v>9353</v>
      </c>
      <c r="G28" s="259">
        <f>E28-F28</f>
        <v>1040</v>
      </c>
      <c r="H28" s="258">
        <f>ROUNDDOWN(E28*0.8,0)</f>
        <v>8314</v>
      </c>
      <c r="I28" s="259">
        <f>E28-H28</f>
        <v>2079</v>
      </c>
      <c r="J28" s="275">
        <f t="shared" si="5"/>
        <v>7275</v>
      </c>
      <c r="K28" s="259">
        <f t="shared" si="6"/>
        <v>3118</v>
      </c>
      <c r="L28" s="1"/>
    </row>
    <row r="29" spans="1:12" ht="20.25" customHeight="1">
      <c r="A29" s="447"/>
      <c r="B29" s="446"/>
      <c r="C29" s="306" t="s">
        <v>6</v>
      </c>
      <c r="D29" s="274">
        <v>1150</v>
      </c>
      <c r="E29" s="259">
        <f>ROUNDDOWN(D29*$G$2,0)</f>
        <v>11810</v>
      </c>
      <c r="F29" s="275">
        <f>ROUNDDOWN(E29*0.9,0)</f>
        <v>10629</v>
      </c>
      <c r="G29" s="259">
        <f>E29-F29</f>
        <v>1181</v>
      </c>
      <c r="H29" s="258">
        <f>ROUNDDOWN(E29*0.8,0)</f>
        <v>9448</v>
      </c>
      <c r="I29" s="259">
        <f>E29-H29</f>
        <v>2362</v>
      </c>
      <c r="J29" s="275">
        <f t="shared" si="5"/>
        <v>8267</v>
      </c>
      <c r="K29" s="259">
        <f t="shared" si="6"/>
        <v>3543</v>
      </c>
      <c r="L29" s="1"/>
    </row>
    <row r="30" spans="1:12" ht="20.25" customHeight="1">
      <c r="A30" s="447"/>
      <c r="B30" s="446"/>
      <c r="C30" s="307" t="s">
        <v>7</v>
      </c>
      <c r="D30" s="276">
        <v>1288</v>
      </c>
      <c r="E30" s="255">
        <f>ROUNDDOWN(D30*$G$2,0)</f>
        <v>13227</v>
      </c>
      <c r="F30" s="254">
        <f>ROUNDDOWN(E30*0.9,0)</f>
        <v>11904</v>
      </c>
      <c r="G30" s="255">
        <f>E30-F30</f>
        <v>1323</v>
      </c>
      <c r="H30" s="260">
        <f>ROUNDDOWN(E30*0.8,0)</f>
        <v>10581</v>
      </c>
      <c r="I30" s="255">
        <f>E30-H30</f>
        <v>2646</v>
      </c>
      <c r="J30" s="275">
        <f t="shared" si="5"/>
        <v>9258</v>
      </c>
      <c r="K30" s="259">
        <f t="shared" si="6"/>
        <v>3969</v>
      </c>
      <c r="L30" s="1"/>
    </row>
    <row r="31" spans="1:12" ht="20.25" customHeight="1">
      <c r="A31" s="447"/>
      <c r="B31" s="445" t="s">
        <v>321</v>
      </c>
      <c r="C31" s="305" t="s">
        <v>3</v>
      </c>
      <c r="D31" s="266">
        <v>768</v>
      </c>
      <c r="E31" s="257">
        <f t="shared" si="0"/>
        <v>7887</v>
      </c>
      <c r="F31" s="256">
        <f t="shared" si="1"/>
        <v>7098</v>
      </c>
      <c r="G31" s="257">
        <f t="shared" si="2"/>
        <v>789</v>
      </c>
      <c r="H31" s="256">
        <f t="shared" si="3"/>
        <v>6309</v>
      </c>
      <c r="I31" s="257">
        <f t="shared" si="4"/>
        <v>1578</v>
      </c>
      <c r="J31" s="256">
        <f t="shared" si="5"/>
        <v>5520</v>
      </c>
      <c r="K31" s="257">
        <f t="shared" si="6"/>
        <v>2367</v>
      </c>
      <c r="L31" s="1"/>
    </row>
    <row r="32" spans="1:12" ht="20.25" customHeight="1">
      <c r="A32" s="447"/>
      <c r="B32" s="446"/>
      <c r="C32" s="306" t="s">
        <v>4</v>
      </c>
      <c r="D32" s="274">
        <v>908</v>
      </c>
      <c r="E32" s="259">
        <f t="shared" si="0"/>
        <v>9325</v>
      </c>
      <c r="F32" s="275">
        <f t="shared" si="1"/>
        <v>8392</v>
      </c>
      <c r="G32" s="259">
        <f t="shared" si="2"/>
        <v>933</v>
      </c>
      <c r="H32" s="275">
        <f t="shared" si="3"/>
        <v>7460</v>
      </c>
      <c r="I32" s="259">
        <f t="shared" si="4"/>
        <v>1865</v>
      </c>
      <c r="J32" s="275">
        <f t="shared" si="5"/>
        <v>6527</v>
      </c>
      <c r="K32" s="259">
        <f t="shared" si="6"/>
        <v>2798</v>
      </c>
      <c r="L32" s="1"/>
    </row>
    <row r="33" spans="1:12" ht="20.25" customHeight="1">
      <c r="A33" s="447"/>
      <c r="B33" s="446"/>
      <c r="C33" s="306" t="s">
        <v>5</v>
      </c>
      <c r="D33" s="274">
        <v>1052</v>
      </c>
      <c r="E33" s="259">
        <f t="shared" si="0"/>
        <v>10804</v>
      </c>
      <c r="F33" s="275">
        <f t="shared" si="1"/>
        <v>9723</v>
      </c>
      <c r="G33" s="259">
        <f t="shared" si="2"/>
        <v>1081</v>
      </c>
      <c r="H33" s="275">
        <f t="shared" si="3"/>
        <v>8643</v>
      </c>
      <c r="I33" s="259">
        <f t="shared" si="4"/>
        <v>2161</v>
      </c>
      <c r="J33" s="275">
        <f t="shared" si="5"/>
        <v>7562</v>
      </c>
      <c r="K33" s="259">
        <f t="shared" si="6"/>
        <v>3242</v>
      </c>
      <c r="L33" s="1"/>
    </row>
    <row r="34" spans="1:12" ht="20.25" customHeight="1">
      <c r="A34" s="447"/>
      <c r="B34" s="446"/>
      <c r="C34" s="306" t="s">
        <v>6</v>
      </c>
      <c r="D34" s="274">
        <v>1197</v>
      </c>
      <c r="E34" s="259">
        <f t="shared" si="0"/>
        <v>12293</v>
      </c>
      <c r="F34" s="275">
        <f t="shared" si="1"/>
        <v>11063</v>
      </c>
      <c r="G34" s="259">
        <f t="shared" si="2"/>
        <v>1230</v>
      </c>
      <c r="H34" s="275">
        <f t="shared" si="3"/>
        <v>9834</v>
      </c>
      <c r="I34" s="259">
        <f t="shared" si="4"/>
        <v>2459</v>
      </c>
      <c r="J34" s="275">
        <f t="shared" si="5"/>
        <v>8605</v>
      </c>
      <c r="K34" s="259">
        <f t="shared" si="6"/>
        <v>3688</v>
      </c>
      <c r="L34" s="1"/>
    </row>
    <row r="35" spans="1:12" ht="20.25" customHeight="1">
      <c r="A35" s="447"/>
      <c r="B35" s="446"/>
      <c r="C35" s="307" t="s">
        <v>7</v>
      </c>
      <c r="D35" s="276">
        <v>1339</v>
      </c>
      <c r="E35" s="255">
        <f t="shared" si="0"/>
        <v>13751</v>
      </c>
      <c r="F35" s="254">
        <f t="shared" si="1"/>
        <v>12375</v>
      </c>
      <c r="G35" s="255">
        <f t="shared" si="2"/>
        <v>1376</v>
      </c>
      <c r="H35" s="254">
        <f t="shared" si="3"/>
        <v>11000</v>
      </c>
      <c r="I35" s="255">
        <f t="shared" si="4"/>
        <v>2751</v>
      </c>
      <c r="J35" s="252">
        <f t="shared" si="5"/>
        <v>9625</v>
      </c>
      <c r="K35" s="253">
        <f t="shared" si="6"/>
        <v>4126</v>
      </c>
      <c r="L35" s="1"/>
    </row>
    <row r="36" spans="1:12" ht="23.25" customHeight="1">
      <c r="A36" s="1"/>
      <c r="B36" s="1"/>
      <c r="C36" s="1"/>
      <c r="D36" s="3"/>
      <c r="E36" s="1"/>
      <c r="F36" s="1"/>
      <c r="G36" s="1"/>
      <c r="H36" s="147"/>
      <c r="I36" s="149"/>
      <c r="J36" s="187"/>
      <c r="K36" s="187"/>
      <c r="L36" s="1"/>
    </row>
    <row r="37" spans="1:12" s="55" customFormat="1" ht="37.5" customHeight="1">
      <c r="A37" s="238" t="s">
        <v>289</v>
      </c>
      <c r="B37" s="2"/>
      <c r="C37" s="6"/>
      <c r="D37" s="177" t="s">
        <v>125</v>
      </c>
      <c r="E37" s="176" t="s">
        <v>268</v>
      </c>
      <c r="F37" s="176" t="s">
        <v>269</v>
      </c>
      <c r="G37" s="177" t="s">
        <v>126</v>
      </c>
      <c r="H37" s="178" t="s">
        <v>270</v>
      </c>
      <c r="I37" s="179" t="s">
        <v>271</v>
      </c>
      <c r="J37" s="178" t="s">
        <v>393</v>
      </c>
      <c r="K37" s="179" t="s">
        <v>397</v>
      </c>
      <c r="L37" s="6"/>
    </row>
    <row r="38" spans="1:12" ht="45" customHeight="1">
      <c r="A38" s="448" t="s">
        <v>23</v>
      </c>
      <c r="B38" s="448"/>
      <c r="C38" s="448"/>
      <c r="D38" s="236" t="s">
        <v>2</v>
      </c>
      <c r="E38" s="211" t="s">
        <v>281</v>
      </c>
      <c r="F38" s="212" t="s">
        <v>272</v>
      </c>
      <c r="G38" s="213" t="s">
        <v>265</v>
      </c>
      <c r="H38" s="214" t="s">
        <v>266</v>
      </c>
      <c r="I38" s="215" t="s">
        <v>267</v>
      </c>
      <c r="J38" s="214" t="s">
        <v>392</v>
      </c>
      <c r="K38" s="215" t="s">
        <v>395</v>
      </c>
      <c r="L38" s="1"/>
    </row>
    <row r="39" spans="1:12" ht="24.75" customHeight="1">
      <c r="A39" s="442" t="s">
        <v>290</v>
      </c>
      <c r="B39" s="443"/>
      <c r="C39" s="443"/>
      <c r="D39" s="239">
        <v>1012</v>
      </c>
      <c r="E39" s="240">
        <f>ROUNDDOWN(D39*$G$2,0)</f>
        <v>10393</v>
      </c>
      <c r="F39" s="241">
        <f>ROUNDDOWN(E39*0.9,0)</f>
        <v>9353</v>
      </c>
      <c r="G39" s="240">
        <f>E39-F39</f>
        <v>1040</v>
      </c>
      <c r="H39" s="241">
        <f>ROUNDDOWN(E39*0.8,0)</f>
        <v>8314</v>
      </c>
      <c r="I39" s="242">
        <f>E39-H39</f>
        <v>2079</v>
      </c>
      <c r="J39" s="44">
        <f>ROUNDDOWN(E39*0.7,0)</f>
        <v>7275</v>
      </c>
      <c r="K39" s="45">
        <f>E39-J39</f>
        <v>3118</v>
      </c>
      <c r="L39" s="1"/>
    </row>
    <row r="40" spans="1:12" ht="24.75" customHeight="1">
      <c r="A40" s="442" t="s">
        <v>291</v>
      </c>
      <c r="B40" s="443"/>
      <c r="C40" s="443"/>
      <c r="D40" s="239">
        <v>1519</v>
      </c>
      <c r="E40" s="240">
        <f>ROUNDDOWN(D40*$G$2,0)</f>
        <v>15600</v>
      </c>
      <c r="F40" s="241">
        <f>ROUNDDOWN(E40*0.9,0)</f>
        <v>14040</v>
      </c>
      <c r="G40" s="240">
        <f>E40-F40</f>
        <v>1560</v>
      </c>
      <c r="H40" s="241">
        <f>ROUNDDOWN(E40*0.8,0)</f>
        <v>12480</v>
      </c>
      <c r="I40" s="242">
        <f>E40-H40</f>
        <v>3120</v>
      </c>
      <c r="J40" s="44">
        <f>ROUNDDOWN(E40*0.7,0)</f>
        <v>10920</v>
      </c>
      <c r="K40" s="45">
        <f>E40-J40</f>
        <v>4680</v>
      </c>
      <c r="L40" s="1"/>
    </row>
    <row r="41" spans="1:12" ht="57.75" customHeight="1">
      <c r="A41" s="444" t="s">
        <v>293</v>
      </c>
      <c r="B41" s="444"/>
      <c r="C41" s="444"/>
      <c r="D41" s="444"/>
      <c r="E41" s="444"/>
      <c r="F41" s="444"/>
      <c r="G41" s="444"/>
      <c r="H41" s="444"/>
      <c r="I41" s="444"/>
      <c r="J41" s="1"/>
      <c r="K41" s="1"/>
      <c r="L41" s="1"/>
    </row>
    <row r="42" spans="1:12" ht="17.25">
      <c r="A42" s="386" t="s">
        <v>219</v>
      </c>
      <c r="B42" s="386"/>
      <c r="C42" s="386"/>
      <c r="D42" s="386"/>
      <c r="E42" s="386"/>
      <c r="F42" s="386"/>
      <c r="G42" s="386"/>
      <c r="H42" s="149"/>
      <c r="I42" s="147"/>
      <c r="J42" s="1"/>
      <c r="K42" s="1"/>
      <c r="L42" s="1"/>
    </row>
    <row r="43" spans="1:12" ht="30.75" customHeight="1">
      <c r="A43" s="404" t="s">
        <v>287</v>
      </c>
      <c r="B43" s="404"/>
      <c r="C43" s="404"/>
      <c r="D43" s="177" t="s">
        <v>125</v>
      </c>
      <c r="E43" s="176" t="s">
        <v>268</v>
      </c>
      <c r="F43" s="176" t="s">
        <v>269</v>
      </c>
      <c r="G43" s="177" t="s">
        <v>126</v>
      </c>
      <c r="H43" s="178" t="s">
        <v>270</v>
      </c>
      <c r="I43" s="179" t="s">
        <v>271</v>
      </c>
      <c r="J43" s="178" t="s">
        <v>393</v>
      </c>
      <c r="K43" s="179" t="s">
        <v>397</v>
      </c>
      <c r="L43" s="1"/>
    </row>
    <row r="44" spans="1:12" ht="45" customHeight="1">
      <c r="A44" s="430" t="s">
        <v>40</v>
      </c>
      <c r="B44" s="430"/>
      <c r="C44" s="430"/>
      <c r="D44" s="217" t="s">
        <v>2</v>
      </c>
      <c r="E44" s="211" t="s">
        <v>281</v>
      </c>
      <c r="F44" s="212" t="s">
        <v>272</v>
      </c>
      <c r="G44" s="213" t="s">
        <v>265</v>
      </c>
      <c r="H44" s="214" t="s">
        <v>266</v>
      </c>
      <c r="I44" s="215" t="s">
        <v>267</v>
      </c>
      <c r="J44" s="214" t="s">
        <v>392</v>
      </c>
      <c r="K44" s="215" t="s">
        <v>395</v>
      </c>
      <c r="L44" s="1"/>
    </row>
    <row r="45" spans="1:12" ht="33" customHeight="1">
      <c r="A45" s="364" t="s">
        <v>44</v>
      </c>
      <c r="B45" s="364"/>
      <c r="C45" s="364"/>
      <c r="D45" s="44">
        <v>50</v>
      </c>
      <c r="E45" s="45">
        <f>ROUNDDOWN(D45*$G$2,0)</f>
        <v>513</v>
      </c>
      <c r="F45" s="44">
        <f>ROUNDDOWN(E45*0.9,0)</f>
        <v>461</v>
      </c>
      <c r="G45" s="45">
        <f>E45-F45</f>
        <v>52</v>
      </c>
      <c r="H45" s="40">
        <f aca="true" t="shared" si="12" ref="H45:H66">ROUNDDOWN(E45*0.8,0)</f>
        <v>410</v>
      </c>
      <c r="I45" s="41">
        <f aca="true" t="shared" si="13" ref="I45:I66">E45-H45</f>
        <v>103</v>
      </c>
      <c r="J45" s="44">
        <f>ROUNDDOWN(E45*0.7,0)</f>
        <v>359</v>
      </c>
      <c r="K45" s="45">
        <f>E45-J45</f>
        <v>154</v>
      </c>
      <c r="L45" s="1"/>
    </row>
    <row r="46" spans="1:12" ht="33" customHeight="1">
      <c r="A46" s="364" t="s">
        <v>138</v>
      </c>
      <c r="B46" s="364"/>
      <c r="C46" s="364"/>
      <c r="D46" s="44">
        <v>45</v>
      </c>
      <c r="E46" s="45">
        <f>ROUNDDOWN(D46*$G$2,0)</f>
        <v>462</v>
      </c>
      <c r="F46" s="44">
        <f>ROUNDDOWN(E46*0.9,0)</f>
        <v>415</v>
      </c>
      <c r="G46" s="45">
        <f>E46-F46</f>
        <v>47</v>
      </c>
      <c r="H46" s="40">
        <f t="shared" si="12"/>
        <v>369</v>
      </c>
      <c r="I46" s="41">
        <f t="shared" si="13"/>
        <v>93</v>
      </c>
      <c r="J46" s="44">
        <f>ROUNDDOWN(E46*0.7,0)</f>
        <v>323</v>
      </c>
      <c r="K46" s="45">
        <f>E46-J46</f>
        <v>139</v>
      </c>
      <c r="L46" s="1"/>
    </row>
    <row r="47" spans="1:12" ht="33" customHeight="1">
      <c r="A47" s="405" t="s">
        <v>27</v>
      </c>
      <c r="B47" s="405"/>
      <c r="C47" s="405"/>
      <c r="D47" s="37">
        <v>46</v>
      </c>
      <c r="E47" s="38">
        <f aca="true" t="shared" si="14" ref="E47:E65">ROUNDDOWN(D47*$G$2,0)</f>
        <v>472</v>
      </c>
      <c r="F47" s="37">
        <f aca="true" t="shared" si="15" ref="F47:F65">ROUNDDOWN(E47*0.9,0)</f>
        <v>424</v>
      </c>
      <c r="G47" s="38">
        <f aca="true" t="shared" si="16" ref="G47:G65">E47-F47</f>
        <v>48</v>
      </c>
      <c r="H47" s="37">
        <f t="shared" si="12"/>
        <v>377</v>
      </c>
      <c r="I47" s="38">
        <f t="shared" si="13"/>
        <v>95</v>
      </c>
      <c r="J47" s="37">
        <f>ROUNDDOWN(E47*0.7,0)</f>
        <v>330</v>
      </c>
      <c r="K47" s="38">
        <f>E47-J47</f>
        <v>142</v>
      </c>
      <c r="L47" s="1"/>
    </row>
    <row r="48" spans="1:12" ht="33" customHeight="1">
      <c r="A48" s="413" t="s">
        <v>41</v>
      </c>
      <c r="B48" s="413"/>
      <c r="C48" s="413"/>
      <c r="D48" s="40">
        <v>56</v>
      </c>
      <c r="E48" s="41">
        <f t="shared" si="14"/>
        <v>575</v>
      </c>
      <c r="F48" s="40">
        <f t="shared" si="15"/>
        <v>517</v>
      </c>
      <c r="G48" s="41">
        <f t="shared" si="16"/>
        <v>58</v>
      </c>
      <c r="H48" s="40">
        <f t="shared" si="12"/>
        <v>460</v>
      </c>
      <c r="I48" s="41">
        <f t="shared" si="13"/>
        <v>115</v>
      </c>
      <c r="J48" s="40">
        <f>ROUNDDOWN(E48*0.7,0)</f>
        <v>402</v>
      </c>
      <c r="K48" s="41">
        <f>E48-J48</f>
        <v>173</v>
      </c>
      <c r="L48" s="1"/>
    </row>
    <row r="49" spans="1:12" ht="33" customHeight="1">
      <c r="A49" s="414" t="s">
        <v>311</v>
      </c>
      <c r="B49" s="415"/>
      <c r="C49" s="415"/>
      <c r="D49" s="252">
        <v>200</v>
      </c>
      <c r="E49" s="253">
        <f t="shared" si="14"/>
        <v>2054</v>
      </c>
      <c r="F49" s="252">
        <f t="shared" si="15"/>
        <v>1848</v>
      </c>
      <c r="G49" s="253">
        <f t="shared" si="16"/>
        <v>206</v>
      </c>
      <c r="H49" s="252">
        <f>ROUNDDOWN(E49*0.8,0)</f>
        <v>1643</v>
      </c>
      <c r="I49" s="253">
        <f>E49-H49</f>
        <v>411</v>
      </c>
      <c r="J49" s="256">
        <f aca="true" t="shared" si="17" ref="J49:J61">ROUNDDOWN(E49*0.7,0)</f>
        <v>1437</v>
      </c>
      <c r="K49" s="257">
        <f aca="true" t="shared" si="18" ref="K49:K61">E49-J49</f>
        <v>617</v>
      </c>
      <c r="L49" s="1"/>
    </row>
    <row r="50" spans="1:12" ht="33" customHeight="1">
      <c r="A50" s="416" t="s">
        <v>312</v>
      </c>
      <c r="B50" s="417"/>
      <c r="C50" s="417"/>
      <c r="D50" s="254">
        <v>100</v>
      </c>
      <c r="E50" s="255">
        <f t="shared" si="14"/>
        <v>1027</v>
      </c>
      <c r="F50" s="254">
        <f t="shared" si="15"/>
        <v>924</v>
      </c>
      <c r="G50" s="255">
        <f t="shared" si="16"/>
        <v>103</v>
      </c>
      <c r="H50" s="254">
        <f>ROUNDDOWN(E50*0.8,0)</f>
        <v>821</v>
      </c>
      <c r="I50" s="255">
        <f>E50-H50</f>
        <v>206</v>
      </c>
      <c r="J50" s="254">
        <f t="shared" si="17"/>
        <v>718</v>
      </c>
      <c r="K50" s="255">
        <f t="shared" si="18"/>
        <v>309</v>
      </c>
      <c r="L50" s="1"/>
    </row>
    <row r="51" spans="1:12" ht="33" customHeight="1">
      <c r="A51" s="416" t="s">
        <v>313</v>
      </c>
      <c r="B51" s="417"/>
      <c r="C51" s="417"/>
      <c r="D51" s="254">
        <v>3</v>
      </c>
      <c r="E51" s="255">
        <f t="shared" si="14"/>
        <v>30</v>
      </c>
      <c r="F51" s="254">
        <f t="shared" si="15"/>
        <v>27</v>
      </c>
      <c r="G51" s="255">
        <f t="shared" si="16"/>
        <v>3</v>
      </c>
      <c r="H51" s="254">
        <f>ROUNDDOWN(E51*0.8,0)</f>
        <v>24</v>
      </c>
      <c r="I51" s="255">
        <f>E51-H51</f>
        <v>6</v>
      </c>
      <c r="J51" s="262">
        <f t="shared" si="17"/>
        <v>21</v>
      </c>
      <c r="K51" s="263">
        <f t="shared" si="18"/>
        <v>9</v>
      </c>
      <c r="L51" s="1"/>
    </row>
    <row r="52" spans="1:12" ht="33" customHeight="1">
      <c r="A52" s="416" t="s">
        <v>314</v>
      </c>
      <c r="B52" s="417"/>
      <c r="C52" s="417"/>
      <c r="D52" s="254">
        <v>6</v>
      </c>
      <c r="E52" s="255">
        <f t="shared" si="14"/>
        <v>61</v>
      </c>
      <c r="F52" s="254">
        <f t="shared" si="15"/>
        <v>54</v>
      </c>
      <c r="G52" s="255">
        <f t="shared" si="16"/>
        <v>7</v>
      </c>
      <c r="H52" s="254">
        <f>ROUNDDOWN(E52*0.8,0)</f>
        <v>48</v>
      </c>
      <c r="I52" s="255">
        <f>E52-H52</f>
        <v>13</v>
      </c>
      <c r="J52" s="262">
        <f t="shared" si="17"/>
        <v>42</v>
      </c>
      <c r="K52" s="263">
        <f t="shared" si="18"/>
        <v>19</v>
      </c>
      <c r="L52" s="1"/>
    </row>
    <row r="53" spans="1:12" ht="33" customHeight="1">
      <c r="A53" s="364" t="s">
        <v>13</v>
      </c>
      <c r="B53" s="364"/>
      <c r="C53" s="364"/>
      <c r="D53" s="44">
        <v>60</v>
      </c>
      <c r="E53" s="45">
        <f>ROUNDDOWN(D53*$G$2,0)</f>
        <v>616</v>
      </c>
      <c r="F53" s="44">
        <f>ROUNDDOWN(E53*0.9,0)</f>
        <v>554</v>
      </c>
      <c r="G53" s="45">
        <f>E53-F53</f>
        <v>62</v>
      </c>
      <c r="H53" s="40">
        <f t="shared" si="12"/>
        <v>492</v>
      </c>
      <c r="I53" s="41">
        <f t="shared" si="13"/>
        <v>124</v>
      </c>
      <c r="J53" s="44">
        <f t="shared" si="17"/>
        <v>431</v>
      </c>
      <c r="K53" s="45">
        <f t="shared" si="18"/>
        <v>185</v>
      </c>
      <c r="L53" s="1"/>
    </row>
    <row r="54" spans="1:12" ht="33" customHeight="1">
      <c r="A54" s="364" t="s">
        <v>45</v>
      </c>
      <c r="B54" s="364"/>
      <c r="C54" s="364"/>
      <c r="D54" s="44">
        <v>60</v>
      </c>
      <c r="E54" s="45">
        <f>ROUNDDOWN(D54*$G$2,0)</f>
        <v>616</v>
      </c>
      <c r="F54" s="44">
        <f>ROUNDDOWN(E54*0.9,0)</f>
        <v>554</v>
      </c>
      <c r="G54" s="45">
        <f>E54-F54</f>
        <v>62</v>
      </c>
      <c r="H54" s="40">
        <f t="shared" si="12"/>
        <v>492</v>
      </c>
      <c r="I54" s="41">
        <f t="shared" si="13"/>
        <v>124</v>
      </c>
      <c r="J54" s="44">
        <f t="shared" si="17"/>
        <v>431</v>
      </c>
      <c r="K54" s="45">
        <f t="shared" si="18"/>
        <v>185</v>
      </c>
      <c r="L54" s="1"/>
    </row>
    <row r="55" spans="1:12" ht="33" customHeight="1">
      <c r="A55" s="364" t="s">
        <v>42</v>
      </c>
      <c r="B55" s="364"/>
      <c r="C55" s="364"/>
      <c r="D55" s="44">
        <v>150</v>
      </c>
      <c r="E55" s="45">
        <f t="shared" si="14"/>
        <v>1540</v>
      </c>
      <c r="F55" s="44">
        <f t="shared" si="15"/>
        <v>1386</v>
      </c>
      <c r="G55" s="45">
        <f t="shared" si="16"/>
        <v>154</v>
      </c>
      <c r="H55" s="40">
        <f t="shared" si="12"/>
        <v>1232</v>
      </c>
      <c r="I55" s="41">
        <f t="shared" si="13"/>
        <v>308</v>
      </c>
      <c r="J55" s="44">
        <f t="shared" si="17"/>
        <v>1078</v>
      </c>
      <c r="K55" s="45">
        <f t="shared" si="18"/>
        <v>462</v>
      </c>
      <c r="L55" s="1"/>
    </row>
    <row r="56" spans="1:12" ht="33" customHeight="1">
      <c r="A56" s="348" t="s">
        <v>315</v>
      </c>
      <c r="B56" s="441"/>
      <c r="C56" s="349"/>
      <c r="D56" s="262">
        <v>5</v>
      </c>
      <c r="E56" s="263">
        <f>ROUNDDOWN(D56*$G$2,0)</f>
        <v>51</v>
      </c>
      <c r="F56" s="262">
        <f>ROUNDDOWN(E56*0.9,0)</f>
        <v>45</v>
      </c>
      <c r="G56" s="263">
        <f>E56-F56</f>
        <v>6</v>
      </c>
      <c r="H56" s="254">
        <f>ROUNDDOWN(E56*0.8,0)</f>
        <v>40</v>
      </c>
      <c r="I56" s="255">
        <f>E56-H56</f>
        <v>11</v>
      </c>
      <c r="J56" s="262">
        <f t="shared" si="17"/>
        <v>35</v>
      </c>
      <c r="K56" s="263">
        <f t="shared" si="18"/>
        <v>16</v>
      </c>
      <c r="L56" s="1"/>
    </row>
    <row r="57" spans="1:12" ht="33" customHeight="1">
      <c r="A57" s="364" t="s">
        <v>43</v>
      </c>
      <c r="B57" s="364"/>
      <c r="C57" s="364"/>
      <c r="D57" s="44">
        <v>150</v>
      </c>
      <c r="E57" s="45">
        <f t="shared" si="14"/>
        <v>1540</v>
      </c>
      <c r="F57" s="44">
        <f t="shared" si="15"/>
        <v>1386</v>
      </c>
      <c r="G57" s="45">
        <f t="shared" si="16"/>
        <v>154</v>
      </c>
      <c r="H57" s="40">
        <f t="shared" si="12"/>
        <v>1232</v>
      </c>
      <c r="I57" s="41">
        <f t="shared" si="13"/>
        <v>308</v>
      </c>
      <c r="J57" s="44">
        <f t="shared" si="17"/>
        <v>1078</v>
      </c>
      <c r="K57" s="45">
        <f t="shared" si="18"/>
        <v>462</v>
      </c>
      <c r="L57" s="1"/>
    </row>
    <row r="58" spans="1:12" ht="33" customHeight="1">
      <c r="A58" s="364" t="s">
        <v>142</v>
      </c>
      <c r="B58" s="364"/>
      <c r="C58" s="364"/>
      <c r="D58" s="44">
        <v>-94</v>
      </c>
      <c r="E58" s="45">
        <f t="shared" si="14"/>
        <v>-965</v>
      </c>
      <c r="F58" s="44">
        <f t="shared" si="15"/>
        <v>-868</v>
      </c>
      <c r="G58" s="45">
        <f t="shared" si="16"/>
        <v>-97</v>
      </c>
      <c r="H58" s="40">
        <f t="shared" si="12"/>
        <v>-772</v>
      </c>
      <c r="I58" s="41">
        <f t="shared" si="13"/>
        <v>-193</v>
      </c>
      <c r="J58" s="44">
        <f t="shared" si="17"/>
        <v>-675</v>
      </c>
      <c r="K58" s="45">
        <f t="shared" si="18"/>
        <v>-290</v>
      </c>
      <c r="L58" s="1"/>
    </row>
    <row r="59" spans="1:12" ht="33" customHeight="1">
      <c r="A59" s="364" t="s">
        <v>139</v>
      </c>
      <c r="B59" s="364"/>
      <c r="C59" s="364"/>
      <c r="D59" s="44">
        <v>-47</v>
      </c>
      <c r="E59" s="45">
        <f>ROUNDDOWN(D59*$G$2,0)</f>
        <v>-482</v>
      </c>
      <c r="F59" s="44">
        <f>ROUNDDOWN(E59*0.9,0)</f>
        <v>-433</v>
      </c>
      <c r="G59" s="45">
        <f>E59-F59</f>
        <v>-49</v>
      </c>
      <c r="H59" s="40">
        <f t="shared" si="12"/>
        <v>-385</v>
      </c>
      <c r="I59" s="41">
        <f t="shared" si="13"/>
        <v>-97</v>
      </c>
      <c r="J59" s="44">
        <f t="shared" si="17"/>
        <v>-337</v>
      </c>
      <c r="K59" s="45">
        <f t="shared" si="18"/>
        <v>-145</v>
      </c>
      <c r="L59" s="1"/>
    </row>
    <row r="60" spans="1:12" ht="33" customHeight="1">
      <c r="A60" s="440" t="s">
        <v>292</v>
      </c>
      <c r="B60" s="440"/>
      <c r="C60" s="440"/>
      <c r="D60" s="243">
        <v>210</v>
      </c>
      <c r="E60" s="244">
        <f>ROUNDDOWN(D60*$G$2,0)</f>
        <v>2156</v>
      </c>
      <c r="F60" s="243">
        <f>ROUNDDOWN(E60*0.9,0)</f>
        <v>1940</v>
      </c>
      <c r="G60" s="244">
        <f>E60-F60</f>
        <v>216</v>
      </c>
      <c r="H60" s="245">
        <f>ROUNDDOWN(E60*0.8,0)</f>
        <v>1724</v>
      </c>
      <c r="I60" s="246">
        <f>E60-H60</f>
        <v>432</v>
      </c>
      <c r="J60" s="44">
        <f t="shared" si="17"/>
        <v>1509</v>
      </c>
      <c r="K60" s="45">
        <f t="shared" si="18"/>
        <v>647</v>
      </c>
      <c r="L60" s="1"/>
    </row>
    <row r="61" spans="1:12" ht="33" customHeight="1">
      <c r="A61" s="440" t="s">
        <v>294</v>
      </c>
      <c r="B61" s="440"/>
      <c r="C61" s="440"/>
      <c r="D61" s="243">
        <v>60</v>
      </c>
      <c r="E61" s="244">
        <f>ROUNDDOWN(D61*$G$2,0)</f>
        <v>616</v>
      </c>
      <c r="F61" s="243">
        <f>ROUNDDOWN(E61*0.9,0)</f>
        <v>554</v>
      </c>
      <c r="G61" s="244">
        <f>E61-F61</f>
        <v>62</v>
      </c>
      <c r="H61" s="245">
        <f>ROUNDDOWN(E61*0.8,0)</f>
        <v>492</v>
      </c>
      <c r="I61" s="246">
        <f>E61-H61</f>
        <v>124</v>
      </c>
      <c r="J61" s="44">
        <f t="shared" si="17"/>
        <v>431</v>
      </c>
      <c r="K61" s="45">
        <f t="shared" si="18"/>
        <v>185</v>
      </c>
      <c r="L61" s="1"/>
    </row>
    <row r="62" spans="1:12" ht="9" customHeight="1">
      <c r="A62" s="201"/>
      <c r="B62" s="201"/>
      <c r="C62" s="201"/>
      <c r="D62" s="155"/>
      <c r="E62" s="156"/>
      <c r="F62" s="155"/>
      <c r="G62" s="156"/>
      <c r="H62" s="155"/>
      <c r="I62" s="156"/>
      <c r="J62" s="1"/>
      <c r="K62" s="1"/>
      <c r="L62" s="1"/>
    </row>
    <row r="63" spans="1:12" ht="24" customHeight="1">
      <c r="A63" s="427" t="s">
        <v>140</v>
      </c>
      <c r="B63" s="428"/>
      <c r="C63" s="429"/>
      <c r="D63" s="88">
        <v>18</v>
      </c>
      <c r="E63" s="89">
        <f t="shared" si="14"/>
        <v>184</v>
      </c>
      <c r="F63" s="88">
        <f t="shared" si="15"/>
        <v>165</v>
      </c>
      <c r="G63" s="89">
        <f t="shared" si="16"/>
        <v>19</v>
      </c>
      <c r="H63" s="37">
        <f t="shared" si="12"/>
        <v>147</v>
      </c>
      <c r="I63" s="38">
        <f t="shared" si="13"/>
        <v>37</v>
      </c>
      <c r="J63" s="37">
        <f>ROUNDDOWN(E63*0.7,0)</f>
        <v>128</v>
      </c>
      <c r="K63" s="38">
        <f>E63-J63</f>
        <v>56</v>
      </c>
      <c r="L63" s="1"/>
    </row>
    <row r="64" spans="1:12" ht="24" customHeight="1">
      <c r="A64" s="410" t="s">
        <v>141</v>
      </c>
      <c r="B64" s="411"/>
      <c r="C64" s="412"/>
      <c r="D64" s="90">
        <v>12</v>
      </c>
      <c r="E64" s="91">
        <f>ROUNDDOWN(D64*$G$2,0)</f>
        <v>123</v>
      </c>
      <c r="F64" s="90">
        <f>ROUNDDOWN(E64*0.9,0)</f>
        <v>110</v>
      </c>
      <c r="G64" s="91">
        <f>E64-F64</f>
        <v>13</v>
      </c>
      <c r="H64" s="61">
        <f t="shared" si="12"/>
        <v>98</v>
      </c>
      <c r="I64" s="79">
        <f t="shared" si="13"/>
        <v>25</v>
      </c>
      <c r="J64" s="61">
        <f>ROUNDDOWN(E64*0.7,0)</f>
        <v>86</v>
      </c>
      <c r="K64" s="79">
        <f>E64-J64</f>
        <v>37</v>
      </c>
      <c r="L64" s="1"/>
    </row>
    <row r="65" spans="1:12" ht="24" customHeight="1">
      <c r="A65" s="410" t="s">
        <v>47</v>
      </c>
      <c r="B65" s="411"/>
      <c r="C65" s="412"/>
      <c r="D65" s="90">
        <v>6</v>
      </c>
      <c r="E65" s="91">
        <f t="shared" si="14"/>
        <v>61</v>
      </c>
      <c r="F65" s="90">
        <f t="shared" si="15"/>
        <v>54</v>
      </c>
      <c r="G65" s="91">
        <f t="shared" si="16"/>
        <v>7</v>
      </c>
      <c r="H65" s="61">
        <f t="shared" si="12"/>
        <v>48</v>
      </c>
      <c r="I65" s="79">
        <f t="shared" si="13"/>
        <v>13</v>
      </c>
      <c r="J65" s="61">
        <f>ROUNDDOWN(E65*0.7,0)</f>
        <v>42</v>
      </c>
      <c r="K65" s="79">
        <f>E65-J65</f>
        <v>19</v>
      </c>
      <c r="L65" s="1"/>
    </row>
    <row r="66" spans="1:12" ht="24" customHeight="1">
      <c r="A66" s="437" t="s">
        <v>295</v>
      </c>
      <c r="B66" s="438"/>
      <c r="C66" s="439"/>
      <c r="D66" s="247">
        <v>6</v>
      </c>
      <c r="E66" s="248">
        <f>ROUNDDOWN(D66*$G$2,0)</f>
        <v>61</v>
      </c>
      <c r="F66" s="247">
        <f>ROUNDDOWN(E66*0.9,0)</f>
        <v>54</v>
      </c>
      <c r="G66" s="248">
        <f>E66-F66</f>
        <v>7</v>
      </c>
      <c r="H66" s="245">
        <f t="shared" si="12"/>
        <v>48</v>
      </c>
      <c r="I66" s="246">
        <f t="shared" si="13"/>
        <v>13</v>
      </c>
      <c r="J66" s="40">
        <f>ROUNDDOWN(E66*0.7,0)</f>
        <v>42</v>
      </c>
      <c r="K66" s="41">
        <f>E66-J66</f>
        <v>19</v>
      </c>
      <c r="L66" s="1"/>
    </row>
    <row r="67" spans="1:12" ht="28.5" customHeight="1">
      <c r="A67" s="4"/>
      <c r="B67" s="4"/>
      <c r="C67" s="1"/>
      <c r="D67" s="1"/>
      <c r="E67" s="1"/>
      <c r="F67" s="1"/>
      <c r="G67" s="1"/>
      <c r="H67" s="147"/>
      <c r="I67" s="149"/>
      <c r="J67" s="1"/>
      <c r="K67" s="1"/>
      <c r="L67" s="1"/>
    </row>
    <row r="68" spans="1:12" ht="19.5" customHeight="1">
      <c r="A68" s="399" t="s">
        <v>231</v>
      </c>
      <c r="B68" s="400"/>
      <c r="C68" s="400"/>
      <c r="D68" s="400"/>
      <c r="E68" s="401"/>
      <c r="F68" s="399" t="s">
        <v>232</v>
      </c>
      <c r="G68" s="400"/>
      <c r="H68" s="400"/>
      <c r="I68" s="400"/>
      <c r="J68" s="400"/>
      <c r="K68" s="401"/>
      <c r="L68" s="1"/>
    </row>
    <row r="69" spans="1:12" ht="24" customHeight="1">
      <c r="A69" s="431" t="s">
        <v>233</v>
      </c>
      <c r="B69" s="432"/>
      <c r="C69" s="432"/>
      <c r="D69" s="432"/>
      <c r="E69" s="433"/>
      <c r="F69" s="358" t="s">
        <v>234</v>
      </c>
      <c r="G69" s="359"/>
      <c r="H69" s="359"/>
      <c r="I69" s="359"/>
      <c r="J69" s="359"/>
      <c r="K69" s="360"/>
      <c r="L69" s="1"/>
    </row>
    <row r="70" spans="1:12" ht="24" customHeight="1">
      <c r="A70" s="418" t="s">
        <v>223</v>
      </c>
      <c r="B70" s="419"/>
      <c r="C70" s="419"/>
      <c r="D70" s="419"/>
      <c r="E70" s="420"/>
      <c r="F70" s="372" t="s">
        <v>255</v>
      </c>
      <c r="G70" s="373"/>
      <c r="H70" s="373"/>
      <c r="I70" s="373"/>
      <c r="J70" s="373"/>
      <c r="K70" s="374"/>
      <c r="L70" s="1"/>
    </row>
    <row r="71" spans="1:12" ht="24" customHeight="1">
      <c r="A71" s="424" t="s">
        <v>224</v>
      </c>
      <c r="B71" s="425"/>
      <c r="C71" s="425"/>
      <c r="D71" s="425"/>
      <c r="E71" s="426"/>
      <c r="F71" s="369" t="s">
        <v>338</v>
      </c>
      <c r="G71" s="370"/>
      <c r="H71" s="370"/>
      <c r="I71" s="370"/>
      <c r="J71" s="370"/>
      <c r="K71" s="371"/>
      <c r="L71" s="1"/>
    </row>
    <row r="72" spans="1:12" ht="24" customHeight="1">
      <c r="A72" s="424" t="s">
        <v>225</v>
      </c>
      <c r="B72" s="425"/>
      <c r="C72" s="425"/>
      <c r="D72" s="425"/>
      <c r="E72" s="426"/>
      <c r="F72" s="369" t="s">
        <v>339</v>
      </c>
      <c r="G72" s="370"/>
      <c r="H72" s="370"/>
      <c r="I72" s="370"/>
      <c r="J72" s="370"/>
      <c r="K72" s="371"/>
      <c r="L72" s="1"/>
    </row>
    <row r="73" spans="1:12" ht="24" customHeight="1">
      <c r="A73" s="424" t="s">
        <v>226</v>
      </c>
      <c r="B73" s="425"/>
      <c r="C73" s="425"/>
      <c r="D73" s="425"/>
      <c r="E73" s="426"/>
      <c r="F73" s="369" t="s">
        <v>340</v>
      </c>
      <c r="G73" s="370"/>
      <c r="H73" s="370"/>
      <c r="I73" s="370"/>
      <c r="J73" s="370"/>
      <c r="K73" s="371"/>
      <c r="L73" s="1"/>
    </row>
    <row r="74" spans="1:12" ht="24" customHeight="1">
      <c r="A74" s="424" t="s">
        <v>337</v>
      </c>
      <c r="B74" s="425"/>
      <c r="C74" s="425"/>
      <c r="D74" s="425"/>
      <c r="E74" s="426"/>
      <c r="F74" s="369" t="s">
        <v>404</v>
      </c>
      <c r="G74" s="370"/>
      <c r="H74" s="370"/>
      <c r="I74" s="370"/>
      <c r="J74" s="370"/>
      <c r="K74" s="371"/>
      <c r="L74" s="1"/>
    </row>
    <row r="75" spans="1:12" ht="24" customHeight="1">
      <c r="A75" s="424" t="s">
        <v>402</v>
      </c>
      <c r="B75" s="425"/>
      <c r="C75" s="425"/>
      <c r="D75" s="425"/>
      <c r="E75" s="426"/>
      <c r="F75" s="369" t="s">
        <v>408</v>
      </c>
      <c r="G75" s="370"/>
      <c r="H75" s="370"/>
      <c r="I75" s="370"/>
      <c r="J75" s="370"/>
      <c r="K75" s="371"/>
      <c r="L75" s="1"/>
    </row>
    <row r="76" spans="1:12" ht="24" customHeight="1">
      <c r="A76" s="421" t="s">
        <v>400</v>
      </c>
      <c r="B76" s="422"/>
      <c r="C76" s="422"/>
      <c r="D76" s="422"/>
      <c r="E76" s="423"/>
      <c r="F76" s="396" t="s">
        <v>407</v>
      </c>
      <c r="G76" s="397"/>
      <c r="H76" s="397"/>
      <c r="I76" s="397"/>
      <c r="J76" s="397"/>
      <c r="K76" s="398"/>
      <c r="L76" s="1"/>
    </row>
    <row r="77" spans="1:12" ht="15.75" customHeight="1">
      <c r="A77" s="408" t="s">
        <v>220</v>
      </c>
      <c r="B77" s="408"/>
      <c r="C77" s="408"/>
      <c r="D77" s="408"/>
      <c r="E77" s="408"/>
      <c r="F77" s="409"/>
      <c r="G77" s="409"/>
      <c r="H77" s="409"/>
      <c r="I77" s="409"/>
      <c r="J77" s="1"/>
      <c r="K77" s="1"/>
      <c r="L77" s="1"/>
    </row>
    <row r="78" spans="1:12" ht="6" customHeight="1">
      <c r="A78" s="1"/>
      <c r="B78" s="4"/>
      <c r="C78" s="4"/>
      <c r="D78" s="1"/>
      <c r="E78" s="1"/>
      <c r="F78" s="1"/>
      <c r="G78" s="1"/>
      <c r="H78" s="1"/>
      <c r="I78" s="4"/>
      <c r="J78" s="1"/>
      <c r="K78" s="1"/>
      <c r="L78" s="1"/>
    </row>
    <row r="79" spans="2:4" ht="15.75" customHeight="1">
      <c r="B79" s="26"/>
      <c r="C79" s="26"/>
      <c r="D79" s="25"/>
    </row>
    <row r="80" spans="1:4" ht="15.75" customHeight="1">
      <c r="A80" s="76"/>
      <c r="B80" s="26"/>
      <c r="C80" s="26"/>
      <c r="D80" s="25"/>
    </row>
    <row r="81" spans="2:4" ht="15.75" customHeight="1">
      <c r="B81" s="26"/>
      <c r="C81" s="26"/>
      <c r="D81" s="25"/>
    </row>
    <row r="82" ht="15.75" customHeight="1"/>
    <row r="83" ht="15.75" customHeight="1"/>
    <row r="84" ht="15.75" customHeight="1"/>
    <row r="85" ht="15.75" customHeight="1"/>
    <row r="86" ht="15.75" customHeight="1"/>
    <row r="87" ht="15.75" customHeight="1"/>
    <row r="88" spans="3:9" ht="15.75" customHeight="1">
      <c r="C88" s="30"/>
      <c r="D88" s="25"/>
      <c r="H88" s="26"/>
      <c r="I88" s="25"/>
    </row>
    <row r="89" spans="3:9" ht="15.75" customHeight="1">
      <c r="C89" s="30"/>
      <c r="D89" s="25"/>
      <c r="H89" s="26"/>
      <c r="I89" s="25"/>
    </row>
    <row r="90" spans="3:9" ht="15.75" customHeight="1">
      <c r="C90" s="30"/>
      <c r="D90" s="25"/>
      <c r="H90" s="26"/>
      <c r="I90" s="25"/>
    </row>
    <row r="91" spans="3:9" ht="15.75" customHeight="1">
      <c r="C91" s="30"/>
      <c r="D91" s="25"/>
      <c r="H91" s="26"/>
      <c r="I91" s="25"/>
    </row>
    <row r="92" spans="3:9" ht="15.75" customHeight="1">
      <c r="C92" s="30"/>
      <c r="D92" s="25"/>
      <c r="H92" s="26"/>
      <c r="I92" s="25"/>
    </row>
    <row r="93" spans="3:9" ht="15.75" customHeight="1">
      <c r="C93" s="30"/>
      <c r="D93" s="25"/>
      <c r="H93" s="26"/>
      <c r="I93" s="25"/>
    </row>
    <row r="94" spans="3:9" ht="15.75" customHeight="1">
      <c r="C94" s="30"/>
      <c r="D94" s="25"/>
      <c r="H94" s="26"/>
      <c r="I94" s="25"/>
    </row>
    <row r="95" spans="3:9" ht="15.75" customHeight="1">
      <c r="C95" s="30"/>
      <c r="D95" s="25"/>
      <c r="H95" s="26"/>
      <c r="I95" s="25"/>
    </row>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sheetData>
  <sheetProtection/>
  <mergeCells count="55">
    <mergeCell ref="A74:E74"/>
    <mergeCell ref="F74:K74"/>
    <mergeCell ref="A75:E75"/>
    <mergeCell ref="F75:K75"/>
    <mergeCell ref="A1:G1"/>
    <mergeCell ref="A5:A35"/>
    <mergeCell ref="B6:B10"/>
    <mergeCell ref="B21:B25"/>
    <mergeCell ref="B31:B35"/>
    <mergeCell ref="A38:C38"/>
    <mergeCell ref="B11:B15"/>
    <mergeCell ref="B16:B20"/>
    <mergeCell ref="B26:B30"/>
    <mergeCell ref="A42:G42"/>
    <mergeCell ref="A43:C43"/>
    <mergeCell ref="A44:C44"/>
    <mergeCell ref="A45:C45"/>
    <mergeCell ref="A46:C46"/>
    <mergeCell ref="A39:C39"/>
    <mergeCell ref="A40:C40"/>
    <mergeCell ref="A41:I41"/>
    <mergeCell ref="A47:C47"/>
    <mergeCell ref="A48:C48"/>
    <mergeCell ref="A53:C53"/>
    <mergeCell ref="A54:C54"/>
    <mergeCell ref="A55:C55"/>
    <mergeCell ref="A57:C57"/>
    <mergeCell ref="A56:C56"/>
    <mergeCell ref="A49:C49"/>
    <mergeCell ref="A50:C50"/>
    <mergeCell ref="A51:C51"/>
    <mergeCell ref="A58:C58"/>
    <mergeCell ref="A59:C59"/>
    <mergeCell ref="A63:C63"/>
    <mergeCell ref="A64:C64"/>
    <mergeCell ref="A65:C65"/>
    <mergeCell ref="A66:C66"/>
    <mergeCell ref="A60:C60"/>
    <mergeCell ref="A61:C61"/>
    <mergeCell ref="A68:E68"/>
    <mergeCell ref="A69:E69"/>
    <mergeCell ref="A70:E70"/>
    <mergeCell ref="F68:K68"/>
    <mergeCell ref="F69:K69"/>
    <mergeCell ref="F70:K70"/>
    <mergeCell ref="F71:K71"/>
    <mergeCell ref="F72:K72"/>
    <mergeCell ref="F73:K73"/>
    <mergeCell ref="F76:K76"/>
    <mergeCell ref="A52:C52"/>
    <mergeCell ref="A77:I77"/>
    <mergeCell ref="A71:E71"/>
    <mergeCell ref="A72:E72"/>
    <mergeCell ref="A76:E76"/>
    <mergeCell ref="A73:E73"/>
  </mergeCells>
  <dataValidations count="1">
    <dataValidation allowBlank="1" showInputMessage="1" showErrorMessage="1" imeMode="off" sqref="D78:D65536 D42:D67 D1:D40"/>
  </dataValidations>
  <printOptions horizontalCentered="1"/>
  <pageMargins left="0.3937007874015748" right="0.31496062992125984" top="0.7874015748031497" bottom="0.31496062992125984" header="0.3937007874015748" footer="0.31496062992125984"/>
  <pageSetup horizontalDpi="600" verticalDpi="600" orientation="portrait" paperSize="9" scale="88" r:id="rId1"/>
  <headerFooter>
    <oddHeader>&amp;C&amp;"ＭＳ 明朝,標準"地域密着型通所介護</oddHeader>
  </headerFooter>
  <rowBreaks count="2" manualBreakCount="2">
    <brk id="36" max="11" man="1"/>
    <brk id="61" max="11" man="1"/>
  </rowBreaks>
</worksheet>
</file>

<file path=xl/worksheets/sheet6.xml><?xml version="1.0" encoding="utf-8"?>
<worksheet xmlns="http://schemas.openxmlformats.org/spreadsheetml/2006/main" xmlns:r="http://schemas.openxmlformats.org/officeDocument/2006/relationships">
  <sheetPr>
    <tabColor theme="2" tint="-0.24997000396251678"/>
  </sheetPr>
  <dimension ref="A1:L148"/>
  <sheetViews>
    <sheetView showGridLines="0" view="pageBreakPreview" zoomScaleSheetLayoutView="100" workbookViewId="0" topLeftCell="A1">
      <selection activeCell="A79" sqref="A79:C79"/>
    </sheetView>
  </sheetViews>
  <sheetFormatPr defaultColWidth="9.00390625" defaultRowHeight="15"/>
  <cols>
    <col min="1" max="1" width="4.421875" style="25" customWidth="1"/>
    <col min="2" max="2" width="16.8515625" style="25" customWidth="1"/>
    <col min="3" max="3" width="9.421875" style="25" customWidth="1"/>
    <col min="4" max="4" width="8.00390625" style="30" customWidth="1"/>
    <col min="5" max="6" width="11.421875" style="25" customWidth="1"/>
    <col min="7" max="7" width="9.00390625" style="25" customWidth="1"/>
    <col min="8" max="8" width="11.421875" style="25" customWidth="1"/>
    <col min="9" max="9" width="9.00390625" style="26" customWidth="1"/>
    <col min="10" max="10" width="11.421875" style="25" customWidth="1"/>
    <col min="11" max="11" width="9.00390625" style="25" customWidth="1"/>
    <col min="12" max="12" width="1.421875" style="25" customWidth="1"/>
    <col min="13" max="13" width="15.00390625" style="25" customWidth="1"/>
    <col min="14" max="16384" width="9.00390625" style="25" customWidth="1"/>
  </cols>
  <sheetData>
    <row r="1" spans="1:12" ht="10.5" customHeight="1">
      <c r="A1" s="375"/>
      <c r="B1" s="375"/>
      <c r="C1" s="375"/>
      <c r="D1" s="375"/>
      <c r="E1" s="375"/>
      <c r="F1" s="375"/>
      <c r="G1" s="375"/>
      <c r="H1" s="147"/>
      <c r="I1" s="149"/>
      <c r="J1" s="1"/>
      <c r="K1" s="1"/>
      <c r="L1" s="1"/>
    </row>
    <row r="2" spans="1:12" ht="12.75" customHeight="1">
      <c r="A2" s="94"/>
      <c r="B2" s="94"/>
      <c r="C2" s="94"/>
      <c r="D2" s="94"/>
      <c r="E2" s="94"/>
      <c r="F2" s="94"/>
      <c r="G2" s="94"/>
      <c r="H2" s="147"/>
      <c r="I2" s="149"/>
      <c r="J2" s="1"/>
      <c r="K2" s="1"/>
      <c r="L2" s="1"/>
    </row>
    <row r="3" spans="1:12" ht="18.75" customHeight="1">
      <c r="A3" s="1"/>
      <c r="B3" s="1"/>
      <c r="C3" s="1"/>
      <c r="D3" s="33" t="s">
        <v>127</v>
      </c>
      <c r="E3" s="12" t="str">
        <f>'入力'!C4</f>
        <v>６級地</v>
      </c>
      <c r="F3" s="3" t="s">
        <v>35</v>
      </c>
      <c r="G3" s="23">
        <f>VLOOKUP('入力'!C4,'入力'!F5:I11,3,FALSE)</f>
        <v>10.33</v>
      </c>
      <c r="H3" s="147"/>
      <c r="I3" s="149"/>
      <c r="J3" s="1"/>
      <c r="K3" s="1"/>
      <c r="L3" s="1"/>
    </row>
    <row r="4" spans="1:12" s="55" customFormat="1" ht="9.75" customHeight="1">
      <c r="A4" s="6"/>
      <c r="B4" s="2"/>
      <c r="C4" s="6"/>
      <c r="D4" s="3"/>
      <c r="E4" s="5"/>
      <c r="F4" s="5"/>
      <c r="G4" s="3"/>
      <c r="H4" s="148"/>
      <c r="I4" s="148"/>
      <c r="J4" s="6"/>
      <c r="K4" s="6"/>
      <c r="L4" s="6"/>
    </row>
    <row r="5" spans="1:12" ht="45" customHeight="1">
      <c r="A5" s="462" t="s">
        <v>214</v>
      </c>
      <c r="B5" s="462"/>
      <c r="C5" s="462"/>
      <c r="D5" s="462"/>
      <c r="E5" s="462"/>
      <c r="F5" s="462"/>
      <c r="G5" s="462"/>
      <c r="H5" s="147"/>
      <c r="I5" s="149"/>
      <c r="J5" s="1"/>
      <c r="K5" s="1"/>
      <c r="L5" s="1"/>
    </row>
    <row r="6" spans="1:12" s="55" customFormat="1" ht="48.75" customHeight="1">
      <c r="A6" s="456" t="s">
        <v>285</v>
      </c>
      <c r="B6" s="456"/>
      <c r="C6" s="456"/>
      <c r="D6" s="177" t="s">
        <v>125</v>
      </c>
      <c r="E6" s="176" t="s">
        <v>268</v>
      </c>
      <c r="F6" s="176" t="s">
        <v>269</v>
      </c>
      <c r="G6" s="177" t="s">
        <v>126</v>
      </c>
      <c r="H6" s="178" t="s">
        <v>270</v>
      </c>
      <c r="I6" s="179" t="s">
        <v>271</v>
      </c>
      <c r="J6" s="178" t="s">
        <v>393</v>
      </c>
      <c r="K6" s="179" t="s">
        <v>394</v>
      </c>
      <c r="L6" s="6"/>
    </row>
    <row r="7" spans="1:12" ht="45" customHeight="1">
      <c r="A7" s="449" t="s">
        <v>54</v>
      </c>
      <c r="B7" s="97" t="s">
        <v>23</v>
      </c>
      <c r="C7" s="97" t="s">
        <v>21</v>
      </c>
      <c r="D7" s="161" t="s">
        <v>2</v>
      </c>
      <c r="E7" s="190" t="s">
        <v>281</v>
      </c>
      <c r="F7" s="193" t="s">
        <v>272</v>
      </c>
      <c r="G7" s="162" t="s">
        <v>265</v>
      </c>
      <c r="H7" s="194" t="s">
        <v>266</v>
      </c>
      <c r="I7" s="163" t="s">
        <v>267</v>
      </c>
      <c r="J7" s="194" t="s">
        <v>392</v>
      </c>
      <c r="K7" s="163" t="s">
        <v>395</v>
      </c>
      <c r="L7" s="1"/>
    </row>
    <row r="8" spans="1:12" ht="22.5" customHeight="1">
      <c r="A8" s="449"/>
      <c r="B8" s="450" t="s">
        <v>52</v>
      </c>
      <c r="C8" s="77" t="s">
        <v>3</v>
      </c>
      <c r="D8" s="266">
        <v>627</v>
      </c>
      <c r="E8" s="257">
        <f aca="true" t="shared" si="0" ref="E8:E17">ROUNDDOWN(D8*$G$3,0)</f>
        <v>6476</v>
      </c>
      <c r="F8" s="256">
        <f aca="true" t="shared" si="1" ref="F8:F17">ROUNDDOWN(E8*0.9,0)</f>
        <v>5828</v>
      </c>
      <c r="G8" s="257">
        <f aca="true" t="shared" si="2" ref="G8:G17">E8-F8</f>
        <v>648</v>
      </c>
      <c r="H8" s="256">
        <f>ROUNDDOWN(E8*0.8,0)</f>
        <v>5180</v>
      </c>
      <c r="I8" s="257">
        <f>E8-H8</f>
        <v>1296</v>
      </c>
      <c r="J8" s="256">
        <f>ROUNDDOWN(E8*0.7,0)</f>
        <v>4533</v>
      </c>
      <c r="K8" s="257">
        <f>E8-J8</f>
        <v>1943</v>
      </c>
      <c r="L8" s="1"/>
    </row>
    <row r="9" spans="1:12" ht="22.5" customHeight="1">
      <c r="A9" s="449"/>
      <c r="B9" s="451"/>
      <c r="C9" s="78" t="s">
        <v>4</v>
      </c>
      <c r="D9" s="274">
        <v>695</v>
      </c>
      <c r="E9" s="259">
        <f t="shared" si="0"/>
        <v>7179</v>
      </c>
      <c r="F9" s="275">
        <f t="shared" si="1"/>
        <v>6461</v>
      </c>
      <c r="G9" s="259">
        <f t="shared" si="2"/>
        <v>718</v>
      </c>
      <c r="H9" s="275">
        <f aca="true" t="shared" si="3" ref="H9:H17">ROUNDDOWN(E9*0.8,0)</f>
        <v>5743</v>
      </c>
      <c r="I9" s="259">
        <f aca="true" t="shared" si="4" ref="I9:I17">E9-H9</f>
        <v>1436</v>
      </c>
      <c r="J9" s="275">
        <f aca="true" t="shared" si="5" ref="J9:J17">ROUNDDOWN(E9*0.7,0)</f>
        <v>5025</v>
      </c>
      <c r="K9" s="259">
        <f aca="true" t="shared" si="6" ref="K9:K17">E9-J9</f>
        <v>2154</v>
      </c>
      <c r="L9" s="1"/>
    </row>
    <row r="10" spans="1:12" ht="22.5" customHeight="1">
      <c r="A10" s="449"/>
      <c r="B10" s="451"/>
      <c r="C10" s="78" t="s">
        <v>5</v>
      </c>
      <c r="D10" s="274">
        <v>765</v>
      </c>
      <c r="E10" s="259">
        <f t="shared" si="0"/>
        <v>7902</v>
      </c>
      <c r="F10" s="275">
        <f t="shared" si="1"/>
        <v>7111</v>
      </c>
      <c r="G10" s="259">
        <f t="shared" si="2"/>
        <v>791</v>
      </c>
      <c r="H10" s="275">
        <f t="shared" si="3"/>
        <v>6321</v>
      </c>
      <c r="I10" s="259">
        <f t="shared" si="4"/>
        <v>1581</v>
      </c>
      <c r="J10" s="275">
        <f t="shared" si="5"/>
        <v>5531</v>
      </c>
      <c r="K10" s="259">
        <f t="shared" si="6"/>
        <v>2371</v>
      </c>
      <c r="L10" s="1"/>
    </row>
    <row r="11" spans="1:12" ht="22.5" customHeight="1">
      <c r="A11" s="449"/>
      <c r="B11" s="451"/>
      <c r="C11" s="78" t="s">
        <v>6</v>
      </c>
      <c r="D11" s="274">
        <v>833</v>
      </c>
      <c r="E11" s="259">
        <f t="shared" si="0"/>
        <v>8604</v>
      </c>
      <c r="F11" s="275">
        <f t="shared" si="1"/>
        <v>7743</v>
      </c>
      <c r="G11" s="259">
        <f t="shared" si="2"/>
        <v>861</v>
      </c>
      <c r="H11" s="275">
        <f t="shared" si="3"/>
        <v>6883</v>
      </c>
      <c r="I11" s="259">
        <f t="shared" si="4"/>
        <v>1721</v>
      </c>
      <c r="J11" s="275">
        <f t="shared" si="5"/>
        <v>6022</v>
      </c>
      <c r="K11" s="259">
        <f t="shared" si="6"/>
        <v>2582</v>
      </c>
      <c r="L11" s="1"/>
    </row>
    <row r="12" spans="1:12" ht="22.5" customHeight="1">
      <c r="A12" s="449"/>
      <c r="B12" s="452"/>
      <c r="C12" s="80" t="s">
        <v>7</v>
      </c>
      <c r="D12" s="276">
        <v>900</v>
      </c>
      <c r="E12" s="255">
        <f t="shared" si="0"/>
        <v>9297</v>
      </c>
      <c r="F12" s="254">
        <f t="shared" si="1"/>
        <v>8367</v>
      </c>
      <c r="G12" s="255">
        <f t="shared" si="2"/>
        <v>930</v>
      </c>
      <c r="H12" s="254">
        <f t="shared" si="3"/>
        <v>7437</v>
      </c>
      <c r="I12" s="255">
        <f t="shared" si="4"/>
        <v>1860</v>
      </c>
      <c r="J12" s="254">
        <f t="shared" si="5"/>
        <v>6507</v>
      </c>
      <c r="K12" s="255">
        <f t="shared" si="6"/>
        <v>2790</v>
      </c>
      <c r="L12" s="1"/>
    </row>
    <row r="13" spans="1:12" ht="22.5" customHeight="1">
      <c r="A13" s="449"/>
      <c r="B13" s="450" t="s">
        <v>53</v>
      </c>
      <c r="C13" s="77" t="s">
        <v>3</v>
      </c>
      <c r="D13" s="266">
        <v>627</v>
      </c>
      <c r="E13" s="257">
        <f t="shared" si="0"/>
        <v>6476</v>
      </c>
      <c r="F13" s="256">
        <f t="shared" si="1"/>
        <v>5828</v>
      </c>
      <c r="G13" s="257">
        <f t="shared" si="2"/>
        <v>648</v>
      </c>
      <c r="H13" s="256">
        <f t="shared" si="3"/>
        <v>5180</v>
      </c>
      <c r="I13" s="257">
        <f t="shared" si="4"/>
        <v>1296</v>
      </c>
      <c r="J13" s="256">
        <f t="shared" si="5"/>
        <v>4533</v>
      </c>
      <c r="K13" s="257">
        <f t="shared" si="6"/>
        <v>1943</v>
      </c>
      <c r="L13" s="1"/>
    </row>
    <row r="14" spans="1:12" ht="22.5" customHeight="1">
      <c r="A14" s="449"/>
      <c r="B14" s="451"/>
      <c r="C14" s="78" t="s">
        <v>4</v>
      </c>
      <c r="D14" s="274">
        <v>695</v>
      </c>
      <c r="E14" s="259">
        <f t="shared" si="0"/>
        <v>7179</v>
      </c>
      <c r="F14" s="275">
        <f t="shared" si="1"/>
        <v>6461</v>
      </c>
      <c r="G14" s="259">
        <f t="shared" si="2"/>
        <v>718</v>
      </c>
      <c r="H14" s="275">
        <f t="shared" si="3"/>
        <v>5743</v>
      </c>
      <c r="I14" s="259">
        <f t="shared" si="4"/>
        <v>1436</v>
      </c>
      <c r="J14" s="275">
        <f t="shared" si="5"/>
        <v>5025</v>
      </c>
      <c r="K14" s="259">
        <f t="shared" si="6"/>
        <v>2154</v>
      </c>
      <c r="L14" s="1"/>
    </row>
    <row r="15" spans="1:12" ht="22.5" customHeight="1">
      <c r="A15" s="449"/>
      <c r="B15" s="451"/>
      <c r="C15" s="78" t="s">
        <v>5</v>
      </c>
      <c r="D15" s="274">
        <v>765</v>
      </c>
      <c r="E15" s="259">
        <f t="shared" si="0"/>
        <v>7902</v>
      </c>
      <c r="F15" s="275">
        <f t="shared" si="1"/>
        <v>7111</v>
      </c>
      <c r="G15" s="259">
        <f t="shared" si="2"/>
        <v>791</v>
      </c>
      <c r="H15" s="275">
        <f t="shared" si="3"/>
        <v>6321</v>
      </c>
      <c r="I15" s="259">
        <f t="shared" si="4"/>
        <v>1581</v>
      </c>
      <c r="J15" s="275">
        <f t="shared" si="5"/>
        <v>5531</v>
      </c>
      <c r="K15" s="259">
        <f t="shared" si="6"/>
        <v>2371</v>
      </c>
      <c r="L15" s="1"/>
    </row>
    <row r="16" spans="1:12" ht="22.5" customHeight="1">
      <c r="A16" s="449"/>
      <c r="B16" s="451"/>
      <c r="C16" s="78" t="s">
        <v>6</v>
      </c>
      <c r="D16" s="274">
        <v>833</v>
      </c>
      <c r="E16" s="259">
        <f t="shared" si="0"/>
        <v>8604</v>
      </c>
      <c r="F16" s="275">
        <f t="shared" si="1"/>
        <v>7743</v>
      </c>
      <c r="G16" s="259">
        <f t="shared" si="2"/>
        <v>861</v>
      </c>
      <c r="H16" s="275">
        <f t="shared" si="3"/>
        <v>6883</v>
      </c>
      <c r="I16" s="259">
        <f t="shared" si="4"/>
        <v>1721</v>
      </c>
      <c r="J16" s="275">
        <f t="shared" si="5"/>
        <v>6022</v>
      </c>
      <c r="K16" s="259">
        <f t="shared" si="6"/>
        <v>2582</v>
      </c>
      <c r="L16" s="1"/>
    </row>
    <row r="17" spans="1:12" ht="22.5" customHeight="1">
      <c r="A17" s="449"/>
      <c r="B17" s="452"/>
      <c r="C17" s="80" t="s">
        <v>7</v>
      </c>
      <c r="D17" s="276">
        <v>900</v>
      </c>
      <c r="E17" s="255">
        <f t="shared" si="0"/>
        <v>9297</v>
      </c>
      <c r="F17" s="254">
        <f t="shared" si="1"/>
        <v>8367</v>
      </c>
      <c r="G17" s="255">
        <f t="shared" si="2"/>
        <v>930</v>
      </c>
      <c r="H17" s="254">
        <f t="shared" si="3"/>
        <v>7437</v>
      </c>
      <c r="I17" s="255">
        <f t="shared" si="4"/>
        <v>1860</v>
      </c>
      <c r="J17" s="254">
        <f t="shared" si="5"/>
        <v>6507</v>
      </c>
      <c r="K17" s="255">
        <f t="shared" si="6"/>
        <v>2790</v>
      </c>
      <c r="L17" s="1"/>
    </row>
    <row r="18" spans="1:12" ht="47.25" customHeight="1">
      <c r="A18" s="1"/>
      <c r="B18" s="1"/>
      <c r="C18" s="1"/>
      <c r="D18" s="3"/>
      <c r="E18" s="1"/>
      <c r="F18" s="1"/>
      <c r="G18" s="1"/>
      <c r="H18" s="147"/>
      <c r="I18" s="149"/>
      <c r="J18" s="1"/>
      <c r="K18" s="1"/>
      <c r="L18" s="1"/>
    </row>
    <row r="19" spans="1:12" ht="45" customHeight="1">
      <c r="A19" s="449" t="s">
        <v>55</v>
      </c>
      <c r="B19" s="97" t="s">
        <v>23</v>
      </c>
      <c r="C19" s="97" t="s">
        <v>21</v>
      </c>
      <c r="D19" s="161" t="s">
        <v>2</v>
      </c>
      <c r="E19" s="190" t="s">
        <v>281</v>
      </c>
      <c r="F19" s="193" t="s">
        <v>272</v>
      </c>
      <c r="G19" s="162" t="s">
        <v>265</v>
      </c>
      <c r="H19" s="194" t="s">
        <v>266</v>
      </c>
      <c r="I19" s="163" t="s">
        <v>267</v>
      </c>
      <c r="J19" s="194" t="s">
        <v>392</v>
      </c>
      <c r="K19" s="163" t="s">
        <v>395</v>
      </c>
      <c r="L19" s="1"/>
    </row>
    <row r="20" spans="1:12" ht="22.5" customHeight="1">
      <c r="A20" s="449"/>
      <c r="B20" s="450" t="s">
        <v>52</v>
      </c>
      <c r="C20" s="77" t="s">
        <v>3</v>
      </c>
      <c r="D20" s="266">
        <v>586</v>
      </c>
      <c r="E20" s="257">
        <f aca="true" t="shared" si="7" ref="E20:E29">ROUNDDOWN(D20*$G$3,0)</f>
        <v>6053</v>
      </c>
      <c r="F20" s="256">
        <f aca="true" t="shared" si="8" ref="F20:F29">ROUNDDOWN(E20*0.9,0)</f>
        <v>5447</v>
      </c>
      <c r="G20" s="257">
        <f aca="true" t="shared" si="9" ref="G20:G29">E20-F20</f>
        <v>606</v>
      </c>
      <c r="H20" s="256">
        <f aca="true" t="shared" si="10" ref="H20:H29">ROUNDDOWN(E20*0.8,0)</f>
        <v>4842</v>
      </c>
      <c r="I20" s="257">
        <f aca="true" t="shared" si="11" ref="I20:I29">E20-H20</f>
        <v>1211</v>
      </c>
      <c r="J20" s="256">
        <f>ROUNDDOWN(E20*0.7,0)</f>
        <v>4237</v>
      </c>
      <c r="K20" s="257">
        <f>E20-J20</f>
        <v>1816</v>
      </c>
      <c r="L20" s="1"/>
    </row>
    <row r="21" spans="1:12" ht="22.5" customHeight="1">
      <c r="A21" s="449"/>
      <c r="B21" s="451"/>
      <c r="C21" s="78" t="s">
        <v>4</v>
      </c>
      <c r="D21" s="274">
        <v>654</v>
      </c>
      <c r="E21" s="259">
        <f t="shared" si="7"/>
        <v>6755</v>
      </c>
      <c r="F21" s="275">
        <f t="shared" si="8"/>
        <v>6079</v>
      </c>
      <c r="G21" s="259">
        <f t="shared" si="9"/>
        <v>676</v>
      </c>
      <c r="H21" s="275">
        <f t="shared" si="10"/>
        <v>5404</v>
      </c>
      <c r="I21" s="259">
        <f t="shared" si="11"/>
        <v>1351</v>
      </c>
      <c r="J21" s="275">
        <f aca="true" t="shared" si="12" ref="J21:J29">ROUNDDOWN(E21*0.7,0)</f>
        <v>4728</v>
      </c>
      <c r="K21" s="259">
        <f aca="true" t="shared" si="13" ref="K21:K29">E21-J21</f>
        <v>2027</v>
      </c>
      <c r="L21" s="1"/>
    </row>
    <row r="22" spans="1:12" ht="22.5" customHeight="1">
      <c r="A22" s="449"/>
      <c r="B22" s="451"/>
      <c r="C22" s="78" t="s">
        <v>5</v>
      </c>
      <c r="D22" s="274">
        <v>724</v>
      </c>
      <c r="E22" s="259">
        <f t="shared" si="7"/>
        <v>7478</v>
      </c>
      <c r="F22" s="275">
        <f t="shared" si="8"/>
        <v>6730</v>
      </c>
      <c r="G22" s="259">
        <f t="shared" si="9"/>
        <v>748</v>
      </c>
      <c r="H22" s="275">
        <f t="shared" si="10"/>
        <v>5982</v>
      </c>
      <c r="I22" s="259">
        <f t="shared" si="11"/>
        <v>1496</v>
      </c>
      <c r="J22" s="275">
        <f t="shared" si="12"/>
        <v>5234</v>
      </c>
      <c r="K22" s="259">
        <f t="shared" si="13"/>
        <v>2244</v>
      </c>
      <c r="L22" s="1"/>
    </row>
    <row r="23" spans="1:12" ht="22.5" customHeight="1">
      <c r="A23" s="449"/>
      <c r="B23" s="451"/>
      <c r="C23" s="78" t="s">
        <v>6</v>
      </c>
      <c r="D23" s="274">
        <v>792</v>
      </c>
      <c r="E23" s="259">
        <f t="shared" si="7"/>
        <v>8181</v>
      </c>
      <c r="F23" s="275">
        <f t="shared" si="8"/>
        <v>7362</v>
      </c>
      <c r="G23" s="259">
        <f t="shared" si="9"/>
        <v>819</v>
      </c>
      <c r="H23" s="275">
        <f t="shared" si="10"/>
        <v>6544</v>
      </c>
      <c r="I23" s="259">
        <f t="shared" si="11"/>
        <v>1637</v>
      </c>
      <c r="J23" s="275">
        <f t="shared" si="12"/>
        <v>5726</v>
      </c>
      <c r="K23" s="259">
        <f t="shared" si="13"/>
        <v>2455</v>
      </c>
      <c r="L23" s="1"/>
    </row>
    <row r="24" spans="1:12" ht="22.5" customHeight="1">
      <c r="A24" s="449"/>
      <c r="B24" s="452"/>
      <c r="C24" s="80" t="s">
        <v>7</v>
      </c>
      <c r="D24" s="276">
        <v>859</v>
      </c>
      <c r="E24" s="255">
        <f t="shared" si="7"/>
        <v>8873</v>
      </c>
      <c r="F24" s="254">
        <f t="shared" si="8"/>
        <v>7985</v>
      </c>
      <c r="G24" s="255">
        <f t="shared" si="9"/>
        <v>888</v>
      </c>
      <c r="H24" s="254">
        <f t="shared" si="10"/>
        <v>7098</v>
      </c>
      <c r="I24" s="255">
        <f t="shared" si="11"/>
        <v>1775</v>
      </c>
      <c r="J24" s="254">
        <f t="shared" si="12"/>
        <v>6211</v>
      </c>
      <c r="K24" s="255">
        <f t="shared" si="13"/>
        <v>2662</v>
      </c>
      <c r="L24" s="1"/>
    </row>
    <row r="25" spans="1:12" ht="22.5" customHeight="1">
      <c r="A25" s="449"/>
      <c r="B25" s="450" t="s">
        <v>53</v>
      </c>
      <c r="C25" s="77" t="s">
        <v>3</v>
      </c>
      <c r="D25" s="266">
        <v>586</v>
      </c>
      <c r="E25" s="257">
        <f t="shared" si="7"/>
        <v>6053</v>
      </c>
      <c r="F25" s="256">
        <f t="shared" si="8"/>
        <v>5447</v>
      </c>
      <c r="G25" s="257">
        <f t="shared" si="9"/>
        <v>606</v>
      </c>
      <c r="H25" s="256">
        <f t="shared" si="10"/>
        <v>4842</v>
      </c>
      <c r="I25" s="257">
        <f t="shared" si="11"/>
        <v>1211</v>
      </c>
      <c r="J25" s="256">
        <f t="shared" si="12"/>
        <v>4237</v>
      </c>
      <c r="K25" s="257">
        <f t="shared" si="13"/>
        <v>1816</v>
      </c>
      <c r="L25" s="1"/>
    </row>
    <row r="26" spans="1:12" ht="22.5" customHeight="1">
      <c r="A26" s="449"/>
      <c r="B26" s="451"/>
      <c r="C26" s="78" t="s">
        <v>4</v>
      </c>
      <c r="D26" s="274">
        <v>654</v>
      </c>
      <c r="E26" s="259">
        <f t="shared" si="7"/>
        <v>6755</v>
      </c>
      <c r="F26" s="275">
        <f t="shared" si="8"/>
        <v>6079</v>
      </c>
      <c r="G26" s="259">
        <f t="shared" si="9"/>
        <v>676</v>
      </c>
      <c r="H26" s="275">
        <f t="shared" si="10"/>
        <v>5404</v>
      </c>
      <c r="I26" s="259">
        <f t="shared" si="11"/>
        <v>1351</v>
      </c>
      <c r="J26" s="275">
        <f t="shared" si="12"/>
        <v>4728</v>
      </c>
      <c r="K26" s="259">
        <f t="shared" si="13"/>
        <v>2027</v>
      </c>
      <c r="L26" s="1"/>
    </row>
    <row r="27" spans="1:12" ht="22.5" customHeight="1">
      <c r="A27" s="449"/>
      <c r="B27" s="451"/>
      <c r="C27" s="78" t="s">
        <v>5</v>
      </c>
      <c r="D27" s="274">
        <v>724</v>
      </c>
      <c r="E27" s="259">
        <f t="shared" si="7"/>
        <v>7478</v>
      </c>
      <c r="F27" s="275">
        <f t="shared" si="8"/>
        <v>6730</v>
      </c>
      <c r="G27" s="259">
        <f t="shared" si="9"/>
        <v>748</v>
      </c>
      <c r="H27" s="275">
        <f t="shared" si="10"/>
        <v>5982</v>
      </c>
      <c r="I27" s="259">
        <f t="shared" si="11"/>
        <v>1496</v>
      </c>
      <c r="J27" s="275">
        <f t="shared" si="12"/>
        <v>5234</v>
      </c>
      <c r="K27" s="259">
        <f t="shared" si="13"/>
        <v>2244</v>
      </c>
      <c r="L27" s="1"/>
    </row>
    <row r="28" spans="1:12" ht="22.5" customHeight="1">
      <c r="A28" s="449"/>
      <c r="B28" s="451"/>
      <c r="C28" s="78" t="s">
        <v>6</v>
      </c>
      <c r="D28" s="274">
        <v>792</v>
      </c>
      <c r="E28" s="259">
        <f t="shared" si="7"/>
        <v>8181</v>
      </c>
      <c r="F28" s="275">
        <f t="shared" si="8"/>
        <v>7362</v>
      </c>
      <c r="G28" s="259">
        <f t="shared" si="9"/>
        <v>819</v>
      </c>
      <c r="H28" s="275">
        <f t="shared" si="10"/>
        <v>6544</v>
      </c>
      <c r="I28" s="259">
        <f t="shared" si="11"/>
        <v>1637</v>
      </c>
      <c r="J28" s="275">
        <f t="shared" si="12"/>
        <v>5726</v>
      </c>
      <c r="K28" s="259">
        <f t="shared" si="13"/>
        <v>2455</v>
      </c>
      <c r="L28" s="1"/>
    </row>
    <row r="29" spans="1:12" ht="22.5" customHeight="1">
      <c r="A29" s="449"/>
      <c r="B29" s="452"/>
      <c r="C29" s="80" t="s">
        <v>7</v>
      </c>
      <c r="D29" s="276">
        <v>859</v>
      </c>
      <c r="E29" s="255">
        <f t="shared" si="7"/>
        <v>8873</v>
      </c>
      <c r="F29" s="254">
        <f t="shared" si="8"/>
        <v>7985</v>
      </c>
      <c r="G29" s="255">
        <f t="shared" si="9"/>
        <v>888</v>
      </c>
      <c r="H29" s="254">
        <f t="shared" si="10"/>
        <v>7098</v>
      </c>
      <c r="I29" s="255">
        <f t="shared" si="11"/>
        <v>1775</v>
      </c>
      <c r="J29" s="254">
        <f t="shared" si="12"/>
        <v>6211</v>
      </c>
      <c r="K29" s="255">
        <f t="shared" si="13"/>
        <v>2662</v>
      </c>
      <c r="L29" s="1"/>
    </row>
    <row r="30" spans="1:12" ht="15.75" customHeight="1">
      <c r="A30" s="1"/>
      <c r="B30" s="1"/>
      <c r="C30" s="1"/>
      <c r="D30" s="3"/>
      <c r="E30" s="1"/>
      <c r="F30" s="1"/>
      <c r="G30" s="1"/>
      <c r="H30" s="147"/>
      <c r="I30" s="149"/>
      <c r="J30" s="1"/>
      <c r="K30" s="1"/>
      <c r="L30" s="1"/>
    </row>
    <row r="31" spans="1:12" s="55" customFormat="1" ht="9.75" customHeight="1">
      <c r="A31" s="6"/>
      <c r="B31" s="2"/>
      <c r="C31" s="6"/>
      <c r="D31" s="3"/>
      <c r="E31" s="5"/>
      <c r="F31" s="5"/>
      <c r="G31" s="3"/>
      <c r="H31" s="148"/>
      <c r="I31" s="148"/>
      <c r="J31" s="6"/>
      <c r="K31" s="6"/>
      <c r="L31" s="6"/>
    </row>
    <row r="32" spans="1:12" ht="45" customHeight="1">
      <c r="A32" s="462" t="s">
        <v>214</v>
      </c>
      <c r="B32" s="462"/>
      <c r="C32" s="462"/>
      <c r="D32" s="462"/>
      <c r="E32" s="462"/>
      <c r="F32" s="462"/>
      <c r="G32" s="462"/>
      <c r="H32" s="147"/>
      <c r="I32" s="149"/>
      <c r="J32" s="1"/>
      <c r="K32" s="1"/>
      <c r="L32" s="1"/>
    </row>
    <row r="33" spans="1:12" s="55" customFormat="1" ht="48.75" customHeight="1">
      <c r="A33" s="456" t="s">
        <v>57</v>
      </c>
      <c r="B33" s="456"/>
      <c r="C33" s="456"/>
      <c r="D33" s="177" t="s">
        <v>125</v>
      </c>
      <c r="E33" s="176" t="s">
        <v>268</v>
      </c>
      <c r="F33" s="176" t="s">
        <v>269</v>
      </c>
      <c r="G33" s="177" t="s">
        <v>126</v>
      </c>
      <c r="H33" s="178" t="s">
        <v>270</v>
      </c>
      <c r="I33" s="179" t="s">
        <v>271</v>
      </c>
      <c r="J33" s="178" t="s">
        <v>393</v>
      </c>
      <c r="K33" s="179" t="s">
        <v>394</v>
      </c>
      <c r="L33" s="6"/>
    </row>
    <row r="34" spans="1:12" ht="45" customHeight="1">
      <c r="A34" s="449" t="s">
        <v>54</v>
      </c>
      <c r="B34" s="97" t="s">
        <v>23</v>
      </c>
      <c r="C34" s="97" t="s">
        <v>21</v>
      </c>
      <c r="D34" s="161" t="s">
        <v>2</v>
      </c>
      <c r="E34" s="190" t="s">
        <v>281</v>
      </c>
      <c r="F34" s="193" t="s">
        <v>272</v>
      </c>
      <c r="G34" s="162" t="s">
        <v>265</v>
      </c>
      <c r="H34" s="194" t="s">
        <v>266</v>
      </c>
      <c r="I34" s="163" t="s">
        <v>267</v>
      </c>
      <c r="J34" s="194" t="s">
        <v>392</v>
      </c>
      <c r="K34" s="163" t="s">
        <v>395</v>
      </c>
      <c r="L34" s="1"/>
    </row>
    <row r="35" spans="1:12" ht="22.5" customHeight="1">
      <c r="A35" s="449"/>
      <c r="B35" s="450" t="s">
        <v>58</v>
      </c>
      <c r="C35" s="77" t="s">
        <v>3</v>
      </c>
      <c r="D35" s="266">
        <v>725</v>
      </c>
      <c r="E35" s="257">
        <f aca="true" t="shared" si="14" ref="E35:E44">ROUNDDOWN(D35*$G$3,0)</f>
        <v>7489</v>
      </c>
      <c r="F35" s="256">
        <f aca="true" t="shared" si="15" ref="F35:F44">ROUNDDOWN(E35*0.9,0)</f>
        <v>6740</v>
      </c>
      <c r="G35" s="257">
        <f aca="true" t="shared" si="16" ref="G35:G44">E35-F35</f>
        <v>749</v>
      </c>
      <c r="H35" s="256">
        <f aca="true" t="shared" si="17" ref="H35:H44">ROUNDDOWN(E35*0.8,0)</f>
        <v>5991</v>
      </c>
      <c r="I35" s="257">
        <f aca="true" t="shared" si="18" ref="I35:I44">E35-H35</f>
        <v>1498</v>
      </c>
      <c r="J35" s="256">
        <f>ROUNDDOWN(E35*0.7,0)</f>
        <v>5242</v>
      </c>
      <c r="K35" s="257">
        <f>E35-J35</f>
        <v>2247</v>
      </c>
      <c r="L35" s="1"/>
    </row>
    <row r="36" spans="1:12" ht="22.5" customHeight="1">
      <c r="A36" s="449"/>
      <c r="B36" s="451"/>
      <c r="C36" s="78" t="s">
        <v>4</v>
      </c>
      <c r="D36" s="274">
        <v>792</v>
      </c>
      <c r="E36" s="259">
        <f t="shared" si="14"/>
        <v>8181</v>
      </c>
      <c r="F36" s="275">
        <f t="shared" si="15"/>
        <v>7362</v>
      </c>
      <c r="G36" s="259">
        <f t="shared" si="16"/>
        <v>819</v>
      </c>
      <c r="H36" s="275">
        <f t="shared" si="17"/>
        <v>6544</v>
      </c>
      <c r="I36" s="259">
        <f t="shared" si="18"/>
        <v>1637</v>
      </c>
      <c r="J36" s="275">
        <f aca="true" t="shared" si="19" ref="J36:J44">ROUNDDOWN(E36*0.7,0)</f>
        <v>5726</v>
      </c>
      <c r="K36" s="259">
        <f aca="true" t="shared" si="20" ref="K36:K44">E36-J36</f>
        <v>2455</v>
      </c>
      <c r="L36" s="1"/>
    </row>
    <row r="37" spans="1:12" ht="22.5" customHeight="1">
      <c r="A37" s="449"/>
      <c r="B37" s="451"/>
      <c r="C37" s="78" t="s">
        <v>5</v>
      </c>
      <c r="D37" s="274">
        <v>866</v>
      </c>
      <c r="E37" s="259">
        <f t="shared" si="14"/>
        <v>8945</v>
      </c>
      <c r="F37" s="275">
        <f t="shared" si="15"/>
        <v>8050</v>
      </c>
      <c r="G37" s="259">
        <f t="shared" si="16"/>
        <v>895</v>
      </c>
      <c r="H37" s="275">
        <f t="shared" si="17"/>
        <v>7156</v>
      </c>
      <c r="I37" s="259">
        <f t="shared" si="18"/>
        <v>1789</v>
      </c>
      <c r="J37" s="275">
        <f t="shared" si="19"/>
        <v>6261</v>
      </c>
      <c r="K37" s="259">
        <f t="shared" si="20"/>
        <v>2684</v>
      </c>
      <c r="L37" s="1"/>
    </row>
    <row r="38" spans="1:12" ht="22.5" customHeight="1">
      <c r="A38" s="449"/>
      <c r="B38" s="451"/>
      <c r="C38" s="78" t="s">
        <v>6</v>
      </c>
      <c r="D38" s="274">
        <v>933</v>
      </c>
      <c r="E38" s="259">
        <f t="shared" si="14"/>
        <v>9637</v>
      </c>
      <c r="F38" s="275">
        <f t="shared" si="15"/>
        <v>8673</v>
      </c>
      <c r="G38" s="259">
        <f t="shared" si="16"/>
        <v>964</v>
      </c>
      <c r="H38" s="275">
        <f t="shared" si="17"/>
        <v>7709</v>
      </c>
      <c r="I38" s="259">
        <f t="shared" si="18"/>
        <v>1928</v>
      </c>
      <c r="J38" s="275">
        <f t="shared" si="19"/>
        <v>6745</v>
      </c>
      <c r="K38" s="259">
        <f t="shared" si="20"/>
        <v>2892</v>
      </c>
      <c r="L38" s="1"/>
    </row>
    <row r="39" spans="1:12" ht="22.5" customHeight="1">
      <c r="A39" s="449"/>
      <c r="B39" s="452"/>
      <c r="C39" s="80" t="s">
        <v>7</v>
      </c>
      <c r="D39" s="276">
        <v>1000</v>
      </c>
      <c r="E39" s="255">
        <f t="shared" si="14"/>
        <v>10330</v>
      </c>
      <c r="F39" s="254">
        <f t="shared" si="15"/>
        <v>9297</v>
      </c>
      <c r="G39" s="255">
        <f t="shared" si="16"/>
        <v>1033</v>
      </c>
      <c r="H39" s="254">
        <f t="shared" si="17"/>
        <v>8264</v>
      </c>
      <c r="I39" s="255">
        <f t="shared" si="18"/>
        <v>2066</v>
      </c>
      <c r="J39" s="254">
        <f t="shared" si="19"/>
        <v>7231</v>
      </c>
      <c r="K39" s="255">
        <f t="shared" si="20"/>
        <v>3099</v>
      </c>
      <c r="L39" s="1"/>
    </row>
    <row r="40" spans="1:12" ht="22.5" customHeight="1">
      <c r="A40" s="449"/>
      <c r="B40" s="450" t="s">
        <v>385</v>
      </c>
      <c r="C40" s="77" t="s">
        <v>3</v>
      </c>
      <c r="D40" s="266">
        <v>725</v>
      </c>
      <c r="E40" s="257">
        <f t="shared" si="14"/>
        <v>7489</v>
      </c>
      <c r="F40" s="256">
        <f t="shared" si="15"/>
        <v>6740</v>
      </c>
      <c r="G40" s="257">
        <f t="shared" si="16"/>
        <v>749</v>
      </c>
      <c r="H40" s="256">
        <f t="shared" si="17"/>
        <v>5991</v>
      </c>
      <c r="I40" s="257">
        <f t="shared" si="18"/>
        <v>1498</v>
      </c>
      <c r="J40" s="256">
        <f t="shared" si="19"/>
        <v>5242</v>
      </c>
      <c r="K40" s="257">
        <f t="shared" si="20"/>
        <v>2247</v>
      </c>
      <c r="L40" s="1"/>
    </row>
    <row r="41" spans="1:12" ht="22.5" customHeight="1">
      <c r="A41" s="449"/>
      <c r="B41" s="451"/>
      <c r="C41" s="78" t="s">
        <v>4</v>
      </c>
      <c r="D41" s="274">
        <v>792</v>
      </c>
      <c r="E41" s="259">
        <f t="shared" si="14"/>
        <v>8181</v>
      </c>
      <c r="F41" s="275">
        <f t="shared" si="15"/>
        <v>7362</v>
      </c>
      <c r="G41" s="259">
        <f t="shared" si="16"/>
        <v>819</v>
      </c>
      <c r="H41" s="275">
        <f t="shared" si="17"/>
        <v>6544</v>
      </c>
      <c r="I41" s="259">
        <f t="shared" si="18"/>
        <v>1637</v>
      </c>
      <c r="J41" s="275">
        <f t="shared" si="19"/>
        <v>5726</v>
      </c>
      <c r="K41" s="259">
        <f t="shared" si="20"/>
        <v>2455</v>
      </c>
      <c r="L41" s="1"/>
    </row>
    <row r="42" spans="1:12" ht="22.5" customHeight="1">
      <c r="A42" s="449"/>
      <c r="B42" s="451"/>
      <c r="C42" s="78" t="s">
        <v>5</v>
      </c>
      <c r="D42" s="274">
        <v>866</v>
      </c>
      <c r="E42" s="259">
        <f t="shared" si="14"/>
        <v>8945</v>
      </c>
      <c r="F42" s="275">
        <f t="shared" si="15"/>
        <v>8050</v>
      </c>
      <c r="G42" s="259">
        <f t="shared" si="16"/>
        <v>895</v>
      </c>
      <c r="H42" s="275">
        <f t="shared" si="17"/>
        <v>7156</v>
      </c>
      <c r="I42" s="259">
        <f t="shared" si="18"/>
        <v>1789</v>
      </c>
      <c r="J42" s="275">
        <f t="shared" si="19"/>
        <v>6261</v>
      </c>
      <c r="K42" s="259">
        <f t="shared" si="20"/>
        <v>2684</v>
      </c>
      <c r="L42" s="1"/>
    </row>
    <row r="43" spans="1:12" ht="22.5" customHeight="1">
      <c r="A43" s="449"/>
      <c r="B43" s="451"/>
      <c r="C43" s="78" t="s">
        <v>6</v>
      </c>
      <c r="D43" s="274">
        <v>933</v>
      </c>
      <c r="E43" s="259">
        <f t="shared" si="14"/>
        <v>9637</v>
      </c>
      <c r="F43" s="275">
        <f t="shared" si="15"/>
        <v>8673</v>
      </c>
      <c r="G43" s="259">
        <f t="shared" si="16"/>
        <v>964</v>
      </c>
      <c r="H43" s="275">
        <f t="shared" si="17"/>
        <v>7709</v>
      </c>
      <c r="I43" s="259">
        <f t="shared" si="18"/>
        <v>1928</v>
      </c>
      <c r="J43" s="275">
        <f t="shared" si="19"/>
        <v>6745</v>
      </c>
      <c r="K43" s="259">
        <f t="shared" si="20"/>
        <v>2892</v>
      </c>
      <c r="L43" s="1"/>
    </row>
    <row r="44" spans="1:12" ht="22.5" customHeight="1">
      <c r="A44" s="449"/>
      <c r="B44" s="452"/>
      <c r="C44" s="80" t="s">
        <v>7</v>
      </c>
      <c r="D44" s="276">
        <v>1000</v>
      </c>
      <c r="E44" s="255">
        <f t="shared" si="14"/>
        <v>10330</v>
      </c>
      <c r="F44" s="254">
        <f t="shared" si="15"/>
        <v>9297</v>
      </c>
      <c r="G44" s="255">
        <f t="shared" si="16"/>
        <v>1033</v>
      </c>
      <c r="H44" s="254">
        <f t="shared" si="17"/>
        <v>8264</v>
      </c>
      <c r="I44" s="255">
        <f t="shared" si="18"/>
        <v>2066</v>
      </c>
      <c r="J44" s="254">
        <f t="shared" si="19"/>
        <v>7231</v>
      </c>
      <c r="K44" s="255">
        <f t="shared" si="20"/>
        <v>3099</v>
      </c>
      <c r="L44" s="1"/>
    </row>
    <row r="45" spans="1:12" ht="47.25" customHeight="1">
      <c r="A45" s="1"/>
      <c r="B45" s="1"/>
      <c r="C45" s="1"/>
      <c r="D45" s="3"/>
      <c r="E45" s="1"/>
      <c r="F45" s="1"/>
      <c r="G45" s="1"/>
      <c r="H45" s="147"/>
      <c r="I45" s="149"/>
      <c r="J45" s="1"/>
      <c r="K45" s="1"/>
      <c r="L45" s="1"/>
    </row>
    <row r="46" spans="1:12" ht="45" customHeight="1">
      <c r="A46" s="449" t="s">
        <v>55</v>
      </c>
      <c r="B46" s="97" t="s">
        <v>23</v>
      </c>
      <c r="C46" s="97" t="s">
        <v>21</v>
      </c>
      <c r="D46" s="161" t="s">
        <v>2</v>
      </c>
      <c r="E46" s="190" t="s">
        <v>281</v>
      </c>
      <c r="F46" s="193" t="s">
        <v>272</v>
      </c>
      <c r="G46" s="162" t="s">
        <v>265</v>
      </c>
      <c r="H46" s="194" t="s">
        <v>266</v>
      </c>
      <c r="I46" s="163" t="s">
        <v>267</v>
      </c>
      <c r="J46" s="194" t="s">
        <v>392</v>
      </c>
      <c r="K46" s="163" t="s">
        <v>395</v>
      </c>
      <c r="L46" s="1"/>
    </row>
    <row r="47" spans="1:12" ht="22.5" customHeight="1">
      <c r="A47" s="449"/>
      <c r="B47" s="450" t="s">
        <v>58</v>
      </c>
      <c r="C47" s="77" t="s">
        <v>3</v>
      </c>
      <c r="D47" s="266">
        <v>684</v>
      </c>
      <c r="E47" s="257">
        <f aca="true" t="shared" si="21" ref="E47:E56">ROUNDDOWN(D47*$G$3,0)</f>
        <v>7065</v>
      </c>
      <c r="F47" s="256">
        <f aca="true" t="shared" si="22" ref="F47:F56">ROUNDDOWN(E47*0.9,0)</f>
        <v>6358</v>
      </c>
      <c r="G47" s="257">
        <f aca="true" t="shared" si="23" ref="G47:G56">E47-F47</f>
        <v>707</v>
      </c>
      <c r="H47" s="256">
        <f aca="true" t="shared" si="24" ref="H47:H56">ROUNDDOWN(E47*0.8,0)</f>
        <v>5652</v>
      </c>
      <c r="I47" s="257">
        <f aca="true" t="shared" si="25" ref="I47:I56">E47-H47</f>
        <v>1413</v>
      </c>
      <c r="J47" s="256">
        <f>ROUNDDOWN(E47*0.7,0)</f>
        <v>4945</v>
      </c>
      <c r="K47" s="257">
        <f>E47-J47</f>
        <v>2120</v>
      </c>
      <c r="L47" s="1"/>
    </row>
    <row r="48" spans="1:12" ht="22.5" customHeight="1">
      <c r="A48" s="449"/>
      <c r="B48" s="451"/>
      <c r="C48" s="78" t="s">
        <v>4</v>
      </c>
      <c r="D48" s="274">
        <v>751</v>
      </c>
      <c r="E48" s="259">
        <f t="shared" si="21"/>
        <v>7757</v>
      </c>
      <c r="F48" s="275">
        <f t="shared" si="22"/>
        <v>6981</v>
      </c>
      <c r="G48" s="259">
        <f t="shared" si="23"/>
        <v>776</v>
      </c>
      <c r="H48" s="275">
        <f t="shared" si="24"/>
        <v>6205</v>
      </c>
      <c r="I48" s="259">
        <f t="shared" si="25"/>
        <v>1552</v>
      </c>
      <c r="J48" s="275">
        <f aca="true" t="shared" si="26" ref="J48:J56">ROUNDDOWN(E48*0.7,0)</f>
        <v>5429</v>
      </c>
      <c r="K48" s="259">
        <f aca="true" t="shared" si="27" ref="K48:K56">E48-J48</f>
        <v>2328</v>
      </c>
      <c r="L48" s="1"/>
    </row>
    <row r="49" spans="1:12" ht="22.5" customHeight="1">
      <c r="A49" s="449"/>
      <c r="B49" s="451"/>
      <c r="C49" s="78" t="s">
        <v>5</v>
      </c>
      <c r="D49" s="274">
        <v>824</v>
      </c>
      <c r="E49" s="259">
        <f t="shared" si="21"/>
        <v>8511</v>
      </c>
      <c r="F49" s="275">
        <f t="shared" si="22"/>
        <v>7659</v>
      </c>
      <c r="G49" s="259">
        <f t="shared" si="23"/>
        <v>852</v>
      </c>
      <c r="H49" s="275">
        <f t="shared" si="24"/>
        <v>6808</v>
      </c>
      <c r="I49" s="259">
        <f t="shared" si="25"/>
        <v>1703</v>
      </c>
      <c r="J49" s="275">
        <f t="shared" si="26"/>
        <v>5957</v>
      </c>
      <c r="K49" s="259">
        <f t="shared" si="27"/>
        <v>2554</v>
      </c>
      <c r="L49" s="1"/>
    </row>
    <row r="50" spans="1:12" ht="22.5" customHeight="1">
      <c r="A50" s="449"/>
      <c r="B50" s="451"/>
      <c r="C50" s="78" t="s">
        <v>6</v>
      </c>
      <c r="D50" s="274">
        <v>892</v>
      </c>
      <c r="E50" s="259">
        <f t="shared" si="21"/>
        <v>9214</v>
      </c>
      <c r="F50" s="275">
        <f t="shared" si="22"/>
        <v>8292</v>
      </c>
      <c r="G50" s="259">
        <f t="shared" si="23"/>
        <v>922</v>
      </c>
      <c r="H50" s="275">
        <f t="shared" si="24"/>
        <v>7371</v>
      </c>
      <c r="I50" s="259">
        <f t="shared" si="25"/>
        <v>1843</v>
      </c>
      <c r="J50" s="275">
        <f t="shared" si="26"/>
        <v>6449</v>
      </c>
      <c r="K50" s="259">
        <f t="shared" si="27"/>
        <v>2765</v>
      </c>
      <c r="L50" s="1"/>
    </row>
    <row r="51" spans="1:12" ht="22.5" customHeight="1">
      <c r="A51" s="449"/>
      <c r="B51" s="452"/>
      <c r="C51" s="80" t="s">
        <v>7</v>
      </c>
      <c r="D51" s="276">
        <v>959</v>
      </c>
      <c r="E51" s="255">
        <f t="shared" si="21"/>
        <v>9906</v>
      </c>
      <c r="F51" s="254">
        <f t="shared" si="22"/>
        <v>8915</v>
      </c>
      <c r="G51" s="255">
        <f t="shared" si="23"/>
        <v>991</v>
      </c>
      <c r="H51" s="254">
        <f t="shared" si="24"/>
        <v>7924</v>
      </c>
      <c r="I51" s="255">
        <f t="shared" si="25"/>
        <v>1982</v>
      </c>
      <c r="J51" s="254">
        <f t="shared" si="26"/>
        <v>6934</v>
      </c>
      <c r="K51" s="255">
        <f t="shared" si="27"/>
        <v>2972</v>
      </c>
      <c r="L51" s="1"/>
    </row>
    <row r="52" spans="1:12" ht="22.5" customHeight="1">
      <c r="A52" s="449"/>
      <c r="B52" s="450" t="s">
        <v>385</v>
      </c>
      <c r="C52" s="77" t="s">
        <v>3</v>
      </c>
      <c r="D52" s="266">
        <v>684</v>
      </c>
      <c r="E52" s="257">
        <f t="shared" si="21"/>
        <v>7065</v>
      </c>
      <c r="F52" s="256">
        <f t="shared" si="22"/>
        <v>6358</v>
      </c>
      <c r="G52" s="257">
        <f t="shared" si="23"/>
        <v>707</v>
      </c>
      <c r="H52" s="256">
        <f t="shared" si="24"/>
        <v>5652</v>
      </c>
      <c r="I52" s="257">
        <f t="shared" si="25"/>
        <v>1413</v>
      </c>
      <c r="J52" s="256">
        <f t="shared" si="26"/>
        <v>4945</v>
      </c>
      <c r="K52" s="257">
        <f t="shared" si="27"/>
        <v>2120</v>
      </c>
      <c r="L52" s="1"/>
    </row>
    <row r="53" spans="1:12" ht="22.5" customHeight="1">
      <c r="A53" s="449"/>
      <c r="B53" s="451"/>
      <c r="C53" s="78" t="s">
        <v>4</v>
      </c>
      <c r="D53" s="274">
        <v>751</v>
      </c>
      <c r="E53" s="259">
        <f t="shared" si="21"/>
        <v>7757</v>
      </c>
      <c r="F53" s="275">
        <f t="shared" si="22"/>
        <v>6981</v>
      </c>
      <c r="G53" s="259">
        <f t="shared" si="23"/>
        <v>776</v>
      </c>
      <c r="H53" s="275">
        <f t="shared" si="24"/>
        <v>6205</v>
      </c>
      <c r="I53" s="259">
        <f t="shared" si="25"/>
        <v>1552</v>
      </c>
      <c r="J53" s="275">
        <f t="shared" si="26"/>
        <v>5429</v>
      </c>
      <c r="K53" s="259">
        <f t="shared" si="27"/>
        <v>2328</v>
      </c>
      <c r="L53" s="1"/>
    </row>
    <row r="54" spans="1:12" ht="22.5" customHeight="1">
      <c r="A54" s="449"/>
      <c r="B54" s="451"/>
      <c r="C54" s="78" t="s">
        <v>5</v>
      </c>
      <c r="D54" s="274">
        <v>824</v>
      </c>
      <c r="E54" s="259">
        <f t="shared" si="21"/>
        <v>8511</v>
      </c>
      <c r="F54" s="275">
        <f t="shared" si="22"/>
        <v>7659</v>
      </c>
      <c r="G54" s="259">
        <f t="shared" si="23"/>
        <v>852</v>
      </c>
      <c r="H54" s="275">
        <f t="shared" si="24"/>
        <v>6808</v>
      </c>
      <c r="I54" s="259">
        <f t="shared" si="25"/>
        <v>1703</v>
      </c>
      <c r="J54" s="275">
        <f t="shared" si="26"/>
        <v>5957</v>
      </c>
      <c r="K54" s="259">
        <f t="shared" si="27"/>
        <v>2554</v>
      </c>
      <c r="L54" s="1"/>
    </row>
    <row r="55" spans="1:12" ht="22.5" customHeight="1">
      <c r="A55" s="449"/>
      <c r="B55" s="451"/>
      <c r="C55" s="78" t="s">
        <v>6</v>
      </c>
      <c r="D55" s="274">
        <v>892</v>
      </c>
      <c r="E55" s="259">
        <f t="shared" si="21"/>
        <v>9214</v>
      </c>
      <c r="F55" s="275">
        <f t="shared" si="22"/>
        <v>8292</v>
      </c>
      <c r="G55" s="259">
        <f t="shared" si="23"/>
        <v>922</v>
      </c>
      <c r="H55" s="275">
        <f t="shared" si="24"/>
        <v>7371</v>
      </c>
      <c r="I55" s="259">
        <f t="shared" si="25"/>
        <v>1843</v>
      </c>
      <c r="J55" s="275">
        <f t="shared" si="26"/>
        <v>6449</v>
      </c>
      <c r="K55" s="259">
        <f t="shared" si="27"/>
        <v>2765</v>
      </c>
      <c r="L55" s="1"/>
    </row>
    <row r="56" spans="1:12" ht="22.5" customHeight="1">
      <c r="A56" s="449"/>
      <c r="B56" s="452"/>
      <c r="C56" s="80" t="s">
        <v>7</v>
      </c>
      <c r="D56" s="276">
        <v>959</v>
      </c>
      <c r="E56" s="255">
        <f t="shared" si="21"/>
        <v>9906</v>
      </c>
      <c r="F56" s="254">
        <f t="shared" si="22"/>
        <v>8915</v>
      </c>
      <c r="G56" s="255">
        <f t="shared" si="23"/>
        <v>991</v>
      </c>
      <c r="H56" s="254">
        <f t="shared" si="24"/>
        <v>7924</v>
      </c>
      <c r="I56" s="255">
        <f t="shared" si="25"/>
        <v>1982</v>
      </c>
      <c r="J56" s="254">
        <f t="shared" si="26"/>
        <v>6934</v>
      </c>
      <c r="K56" s="255">
        <f t="shared" si="27"/>
        <v>2972</v>
      </c>
      <c r="L56" s="1"/>
    </row>
    <row r="57" spans="1:12" ht="21.75" customHeight="1">
      <c r="A57" s="95"/>
      <c r="B57" s="95"/>
      <c r="C57" s="95"/>
      <c r="D57" s="95"/>
      <c r="E57" s="95"/>
      <c r="F57" s="95"/>
      <c r="G57" s="95"/>
      <c r="H57" s="147"/>
      <c r="I57" s="149"/>
      <c r="J57" s="1"/>
      <c r="K57" s="1"/>
      <c r="L57" s="1"/>
    </row>
    <row r="58" spans="1:12" ht="35.25" customHeight="1">
      <c r="A58" s="461" t="s">
        <v>219</v>
      </c>
      <c r="B58" s="461"/>
      <c r="C58" s="461"/>
      <c r="D58" s="461"/>
      <c r="E58" s="461"/>
      <c r="F58" s="461"/>
      <c r="G58" s="461"/>
      <c r="H58" s="149"/>
      <c r="I58" s="147"/>
      <c r="J58" s="1"/>
      <c r="K58" s="1"/>
      <c r="L58" s="1"/>
    </row>
    <row r="59" spans="1:12" ht="41.25" customHeight="1">
      <c r="A59" s="96" t="s">
        <v>148</v>
      </c>
      <c r="B59" s="4"/>
      <c r="C59" s="1"/>
      <c r="D59" s="177" t="s">
        <v>125</v>
      </c>
      <c r="E59" s="176" t="s">
        <v>268</v>
      </c>
      <c r="F59" s="176" t="s">
        <v>269</v>
      </c>
      <c r="G59" s="177" t="s">
        <v>126</v>
      </c>
      <c r="H59" s="178" t="s">
        <v>270</v>
      </c>
      <c r="I59" s="179" t="s">
        <v>271</v>
      </c>
      <c r="J59" s="178" t="s">
        <v>393</v>
      </c>
      <c r="K59" s="179" t="s">
        <v>394</v>
      </c>
      <c r="L59" s="1"/>
    </row>
    <row r="60" spans="1:12" ht="45" customHeight="1">
      <c r="A60" s="453" t="s">
        <v>40</v>
      </c>
      <c r="B60" s="454"/>
      <c r="C60" s="455"/>
      <c r="D60" s="161" t="s">
        <v>2</v>
      </c>
      <c r="E60" s="190" t="s">
        <v>281</v>
      </c>
      <c r="F60" s="193" t="s">
        <v>272</v>
      </c>
      <c r="G60" s="162" t="s">
        <v>265</v>
      </c>
      <c r="H60" s="194" t="s">
        <v>266</v>
      </c>
      <c r="I60" s="163" t="s">
        <v>267</v>
      </c>
      <c r="J60" s="194" t="s">
        <v>392</v>
      </c>
      <c r="K60" s="163" t="s">
        <v>395</v>
      </c>
      <c r="L60" s="1"/>
    </row>
    <row r="61" spans="1:12" ht="20.25" customHeight="1">
      <c r="A61" s="325" t="s">
        <v>60</v>
      </c>
      <c r="B61" s="464"/>
      <c r="C61" s="326"/>
      <c r="D61" s="44">
        <v>12</v>
      </c>
      <c r="E61" s="45">
        <f aca="true" t="shared" si="28" ref="E61:E86">ROUNDDOWN(D61*$G$3,0)</f>
        <v>123</v>
      </c>
      <c r="F61" s="44">
        <f aca="true" t="shared" si="29" ref="F61:F86">ROUNDDOWN(E61*0.9,0)</f>
        <v>110</v>
      </c>
      <c r="G61" s="45">
        <f aca="true" t="shared" si="30" ref="G61:G86">E61-F61</f>
        <v>13</v>
      </c>
      <c r="H61" s="40">
        <f aca="true" t="shared" si="31" ref="H61:H91">ROUNDDOWN(E61*0.8,0)</f>
        <v>98</v>
      </c>
      <c r="I61" s="41">
        <f aca="true" t="shared" si="32" ref="I61:I91">E61-H61</f>
        <v>25</v>
      </c>
      <c r="J61" s="40">
        <f aca="true" t="shared" si="33" ref="J61:J68">ROUNDDOWN(E61*0.7,0)</f>
        <v>86</v>
      </c>
      <c r="K61" s="41">
        <f aca="true" t="shared" si="34" ref="K61:K68">E61-J61</f>
        <v>37</v>
      </c>
      <c r="L61" s="1"/>
    </row>
    <row r="62" spans="1:12" ht="20.25" customHeight="1">
      <c r="A62" s="325" t="s">
        <v>143</v>
      </c>
      <c r="B62" s="464"/>
      <c r="C62" s="326"/>
      <c r="D62" s="44">
        <v>56</v>
      </c>
      <c r="E62" s="45">
        <f t="shared" si="28"/>
        <v>578</v>
      </c>
      <c r="F62" s="44">
        <f t="shared" si="29"/>
        <v>520</v>
      </c>
      <c r="G62" s="45">
        <f t="shared" si="30"/>
        <v>58</v>
      </c>
      <c r="H62" s="40">
        <f t="shared" si="31"/>
        <v>462</v>
      </c>
      <c r="I62" s="41">
        <f t="shared" si="32"/>
        <v>116</v>
      </c>
      <c r="J62" s="40">
        <f t="shared" si="33"/>
        <v>404</v>
      </c>
      <c r="K62" s="41">
        <f t="shared" si="34"/>
        <v>174</v>
      </c>
      <c r="L62" s="1"/>
    </row>
    <row r="63" spans="1:12" ht="20.25" customHeight="1">
      <c r="A63" s="463" t="s">
        <v>62</v>
      </c>
      <c r="B63" s="463"/>
      <c r="C63" s="463"/>
      <c r="D63" s="46">
        <v>4</v>
      </c>
      <c r="E63" s="47">
        <f t="shared" si="28"/>
        <v>41</v>
      </c>
      <c r="F63" s="46">
        <f t="shared" si="29"/>
        <v>36</v>
      </c>
      <c r="G63" s="47">
        <f t="shared" si="30"/>
        <v>5</v>
      </c>
      <c r="H63" s="151">
        <f t="shared" si="31"/>
        <v>32</v>
      </c>
      <c r="I63" s="154">
        <f t="shared" si="32"/>
        <v>9</v>
      </c>
      <c r="J63" s="37">
        <f t="shared" si="33"/>
        <v>28</v>
      </c>
      <c r="K63" s="38">
        <f t="shared" si="34"/>
        <v>13</v>
      </c>
      <c r="L63" s="1"/>
    </row>
    <row r="64" spans="1:12" ht="20.25" customHeight="1">
      <c r="A64" s="484" t="s">
        <v>63</v>
      </c>
      <c r="B64" s="484"/>
      <c r="C64" s="484"/>
      <c r="D64" s="277">
        <v>8</v>
      </c>
      <c r="E64" s="278">
        <f t="shared" si="28"/>
        <v>82</v>
      </c>
      <c r="F64" s="277">
        <f t="shared" si="29"/>
        <v>73</v>
      </c>
      <c r="G64" s="278">
        <f t="shared" si="30"/>
        <v>9</v>
      </c>
      <c r="H64" s="61">
        <f t="shared" si="31"/>
        <v>65</v>
      </c>
      <c r="I64" s="79">
        <f t="shared" si="32"/>
        <v>17</v>
      </c>
      <c r="J64" s="40">
        <f t="shared" si="33"/>
        <v>57</v>
      </c>
      <c r="K64" s="41">
        <f t="shared" si="34"/>
        <v>25</v>
      </c>
      <c r="L64" s="1"/>
    </row>
    <row r="65" spans="1:12" ht="20.25" customHeight="1">
      <c r="A65" s="460" t="s">
        <v>322</v>
      </c>
      <c r="B65" s="460"/>
      <c r="C65" s="460"/>
      <c r="D65" s="275">
        <v>12</v>
      </c>
      <c r="E65" s="259">
        <f>ROUNDDOWN(D65*$G$3,0)</f>
        <v>123</v>
      </c>
      <c r="F65" s="275">
        <f>ROUNDDOWN(E65*0.9,0)</f>
        <v>110</v>
      </c>
      <c r="G65" s="259">
        <f>E65-F65</f>
        <v>13</v>
      </c>
      <c r="H65" s="275">
        <f>ROUNDDOWN(E65*0.8,0)</f>
        <v>98</v>
      </c>
      <c r="I65" s="259">
        <f>E65-H65</f>
        <v>25</v>
      </c>
      <c r="J65" s="254">
        <f t="shared" si="33"/>
        <v>86</v>
      </c>
      <c r="K65" s="255">
        <f t="shared" si="34"/>
        <v>37</v>
      </c>
      <c r="L65" s="1"/>
    </row>
    <row r="66" spans="1:12" ht="20.25" customHeight="1">
      <c r="A66" s="460" t="s">
        <v>323</v>
      </c>
      <c r="B66" s="460"/>
      <c r="C66" s="460"/>
      <c r="D66" s="275">
        <v>6</v>
      </c>
      <c r="E66" s="259">
        <f>ROUNDDOWN(D66*$G$3,0)</f>
        <v>61</v>
      </c>
      <c r="F66" s="275">
        <f>ROUNDDOWN(E66*0.9,0)</f>
        <v>54</v>
      </c>
      <c r="G66" s="259">
        <f>E66-F66</f>
        <v>7</v>
      </c>
      <c r="H66" s="275">
        <f>ROUNDDOWN(E66*0.8,0)</f>
        <v>48</v>
      </c>
      <c r="I66" s="259">
        <f>E66-H66</f>
        <v>13</v>
      </c>
      <c r="J66" s="254">
        <f t="shared" si="33"/>
        <v>42</v>
      </c>
      <c r="K66" s="255">
        <f t="shared" si="34"/>
        <v>19</v>
      </c>
      <c r="L66" s="1"/>
    </row>
    <row r="67" spans="1:12" ht="20.25" customHeight="1">
      <c r="A67" s="460" t="s">
        <v>324</v>
      </c>
      <c r="B67" s="460"/>
      <c r="C67" s="460"/>
      <c r="D67" s="275">
        <v>23</v>
      </c>
      <c r="E67" s="259">
        <f>ROUNDDOWN(D67*$G$3,0)</f>
        <v>237</v>
      </c>
      <c r="F67" s="275">
        <f>ROUNDDOWN(E67*0.9,0)</f>
        <v>213</v>
      </c>
      <c r="G67" s="259">
        <f>E67-F67</f>
        <v>24</v>
      </c>
      <c r="H67" s="275">
        <f>ROUNDDOWN(E67*0.8,0)</f>
        <v>189</v>
      </c>
      <c r="I67" s="259">
        <f>E67-H67</f>
        <v>48</v>
      </c>
      <c r="J67" s="254">
        <f t="shared" si="33"/>
        <v>165</v>
      </c>
      <c r="K67" s="255">
        <f t="shared" si="34"/>
        <v>72</v>
      </c>
      <c r="L67" s="1"/>
    </row>
    <row r="68" spans="1:12" ht="20.25" customHeight="1">
      <c r="A68" s="417" t="s">
        <v>325</v>
      </c>
      <c r="B68" s="417"/>
      <c r="C68" s="417"/>
      <c r="D68" s="254">
        <v>13</v>
      </c>
      <c r="E68" s="255">
        <f>ROUNDDOWN(D68*$G$3,0)</f>
        <v>134</v>
      </c>
      <c r="F68" s="254">
        <f>ROUNDDOWN(E68*0.9,0)</f>
        <v>120</v>
      </c>
      <c r="G68" s="255">
        <f>E68-F68</f>
        <v>14</v>
      </c>
      <c r="H68" s="254">
        <f>ROUNDDOWN(E68*0.8,0)</f>
        <v>107</v>
      </c>
      <c r="I68" s="255">
        <f>E68-H68</f>
        <v>27</v>
      </c>
      <c r="J68" s="254">
        <f t="shared" si="33"/>
        <v>93</v>
      </c>
      <c r="K68" s="255">
        <f t="shared" si="34"/>
        <v>41</v>
      </c>
      <c r="L68" s="1"/>
    </row>
    <row r="69" spans="1:12" ht="20.25" customHeight="1">
      <c r="A69" s="325" t="s">
        <v>144</v>
      </c>
      <c r="B69" s="464"/>
      <c r="C69" s="326"/>
      <c r="D69" s="44">
        <v>58</v>
      </c>
      <c r="E69" s="45">
        <f t="shared" si="28"/>
        <v>599</v>
      </c>
      <c r="F69" s="44">
        <f t="shared" si="29"/>
        <v>539</v>
      </c>
      <c r="G69" s="45">
        <f t="shared" si="30"/>
        <v>60</v>
      </c>
      <c r="H69" s="40">
        <f t="shared" si="31"/>
        <v>479</v>
      </c>
      <c r="I69" s="41">
        <f t="shared" si="32"/>
        <v>120</v>
      </c>
      <c r="J69" s="40">
        <f aca="true" t="shared" si="35" ref="J69:J77">ROUNDDOWN(E69*0.7,0)</f>
        <v>419</v>
      </c>
      <c r="K69" s="41">
        <f aca="true" t="shared" si="36" ref="K69:K77">E69-J69</f>
        <v>180</v>
      </c>
      <c r="L69" s="1"/>
    </row>
    <row r="70" spans="1:12" ht="20.25" customHeight="1">
      <c r="A70" s="463" t="s">
        <v>145</v>
      </c>
      <c r="B70" s="463"/>
      <c r="C70" s="463"/>
      <c r="D70" s="46">
        <v>13</v>
      </c>
      <c r="E70" s="47">
        <f t="shared" si="28"/>
        <v>134</v>
      </c>
      <c r="F70" s="46">
        <f t="shared" si="29"/>
        <v>120</v>
      </c>
      <c r="G70" s="47">
        <f t="shared" si="30"/>
        <v>14</v>
      </c>
      <c r="H70" s="61">
        <f t="shared" si="31"/>
        <v>107</v>
      </c>
      <c r="I70" s="79">
        <f t="shared" si="32"/>
        <v>27</v>
      </c>
      <c r="J70" s="37">
        <f t="shared" si="35"/>
        <v>93</v>
      </c>
      <c r="K70" s="38">
        <f t="shared" si="36"/>
        <v>41</v>
      </c>
      <c r="L70" s="1"/>
    </row>
    <row r="71" spans="1:12" ht="20.25" customHeight="1">
      <c r="A71" s="465" t="s">
        <v>146</v>
      </c>
      <c r="B71" s="465"/>
      <c r="C71" s="465"/>
      <c r="D71" s="50">
        <v>18</v>
      </c>
      <c r="E71" s="51">
        <f t="shared" si="28"/>
        <v>185</v>
      </c>
      <c r="F71" s="50">
        <f t="shared" si="29"/>
        <v>166</v>
      </c>
      <c r="G71" s="51">
        <f t="shared" si="30"/>
        <v>19</v>
      </c>
      <c r="H71" s="273">
        <f t="shared" si="31"/>
        <v>148</v>
      </c>
      <c r="I71" s="272">
        <f t="shared" si="32"/>
        <v>37</v>
      </c>
      <c r="J71" s="40">
        <f t="shared" si="35"/>
        <v>129</v>
      </c>
      <c r="K71" s="41">
        <f t="shared" si="36"/>
        <v>56</v>
      </c>
      <c r="L71" s="1"/>
    </row>
    <row r="72" spans="1:12" ht="20.25" customHeight="1">
      <c r="A72" s="492" t="s">
        <v>326</v>
      </c>
      <c r="B72" s="492"/>
      <c r="C72" s="492"/>
      <c r="D72" s="279">
        <v>15</v>
      </c>
      <c r="E72" s="280">
        <f aca="true" t="shared" si="37" ref="E72:E77">ROUNDDOWN(D72*$G$3,0)</f>
        <v>154</v>
      </c>
      <c r="F72" s="279">
        <f aca="true" t="shared" si="38" ref="F72:F77">ROUNDDOWN(E72*0.9,0)</f>
        <v>138</v>
      </c>
      <c r="G72" s="280">
        <f aca="true" t="shared" si="39" ref="G72:G77">E72-F72</f>
        <v>16</v>
      </c>
      <c r="H72" s="275">
        <f aca="true" t="shared" si="40" ref="H72:H77">ROUNDDOWN(E72*0.8,0)</f>
        <v>123</v>
      </c>
      <c r="I72" s="259">
        <f aca="true" t="shared" si="41" ref="I72:I77">E72-H72</f>
        <v>31</v>
      </c>
      <c r="J72" s="256">
        <f t="shared" si="35"/>
        <v>107</v>
      </c>
      <c r="K72" s="257">
        <f t="shared" si="36"/>
        <v>47</v>
      </c>
      <c r="L72" s="1"/>
    </row>
    <row r="73" spans="1:12" ht="20.25" customHeight="1">
      <c r="A73" s="492" t="s">
        <v>327</v>
      </c>
      <c r="B73" s="492"/>
      <c r="C73" s="492"/>
      <c r="D73" s="279">
        <v>20</v>
      </c>
      <c r="E73" s="280">
        <f t="shared" si="37"/>
        <v>206</v>
      </c>
      <c r="F73" s="279">
        <f t="shared" si="38"/>
        <v>185</v>
      </c>
      <c r="G73" s="280">
        <f t="shared" si="39"/>
        <v>21</v>
      </c>
      <c r="H73" s="270">
        <f t="shared" si="40"/>
        <v>164</v>
      </c>
      <c r="I73" s="271">
        <f t="shared" si="41"/>
        <v>42</v>
      </c>
      <c r="J73" s="254">
        <f t="shared" si="35"/>
        <v>144</v>
      </c>
      <c r="K73" s="255">
        <f t="shared" si="36"/>
        <v>62</v>
      </c>
      <c r="L73" s="1"/>
    </row>
    <row r="74" spans="1:12" ht="20.25" customHeight="1">
      <c r="A74" s="457" t="s">
        <v>328</v>
      </c>
      <c r="B74" s="458"/>
      <c r="C74" s="459"/>
      <c r="D74" s="281">
        <v>200</v>
      </c>
      <c r="E74" s="282">
        <f t="shared" si="37"/>
        <v>2066</v>
      </c>
      <c r="F74" s="281">
        <f t="shared" si="38"/>
        <v>1859</v>
      </c>
      <c r="G74" s="282">
        <f t="shared" si="39"/>
        <v>207</v>
      </c>
      <c r="H74" s="252">
        <f t="shared" si="40"/>
        <v>1652</v>
      </c>
      <c r="I74" s="253">
        <f t="shared" si="41"/>
        <v>414</v>
      </c>
      <c r="J74" s="256">
        <f t="shared" si="35"/>
        <v>1446</v>
      </c>
      <c r="K74" s="257">
        <f t="shared" si="36"/>
        <v>620</v>
      </c>
      <c r="L74" s="1"/>
    </row>
    <row r="75" spans="1:12" ht="20.25" customHeight="1">
      <c r="A75" s="344" t="s">
        <v>329</v>
      </c>
      <c r="B75" s="485"/>
      <c r="C75" s="345"/>
      <c r="D75" s="254">
        <v>100</v>
      </c>
      <c r="E75" s="255">
        <f t="shared" si="37"/>
        <v>1033</v>
      </c>
      <c r="F75" s="254">
        <f t="shared" si="38"/>
        <v>929</v>
      </c>
      <c r="G75" s="255">
        <f t="shared" si="39"/>
        <v>104</v>
      </c>
      <c r="H75" s="254">
        <f t="shared" si="40"/>
        <v>826</v>
      </c>
      <c r="I75" s="255">
        <f t="shared" si="41"/>
        <v>207</v>
      </c>
      <c r="J75" s="254">
        <f t="shared" si="35"/>
        <v>723</v>
      </c>
      <c r="K75" s="255">
        <f t="shared" si="36"/>
        <v>310</v>
      </c>
      <c r="L75" s="1"/>
    </row>
    <row r="76" spans="1:12" ht="20.25" customHeight="1">
      <c r="A76" s="486" t="s">
        <v>330</v>
      </c>
      <c r="B76" s="487"/>
      <c r="C76" s="488"/>
      <c r="D76" s="252">
        <v>3</v>
      </c>
      <c r="E76" s="253">
        <f t="shared" si="37"/>
        <v>30</v>
      </c>
      <c r="F76" s="252">
        <f t="shared" si="38"/>
        <v>27</v>
      </c>
      <c r="G76" s="253">
        <f t="shared" si="39"/>
        <v>3</v>
      </c>
      <c r="H76" s="252">
        <f t="shared" si="40"/>
        <v>24</v>
      </c>
      <c r="I76" s="253">
        <f t="shared" si="41"/>
        <v>6</v>
      </c>
      <c r="J76" s="256">
        <f t="shared" si="35"/>
        <v>21</v>
      </c>
      <c r="K76" s="257">
        <f t="shared" si="36"/>
        <v>9</v>
      </c>
      <c r="L76" s="1"/>
    </row>
    <row r="77" spans="1:12" ht="20.25" customHeight="1">
      <c r="A77" s="344" t="s">
        <v>331</v>
      </c>
      <c r="B77" s="485"/>
      <c r="C77" s="345"/>
      <c r="D77" s="254">
        <v>4</v>
      </c>
      <c r="E77" s="255">
        <f t="shared" si="37"/>
        <v>41</v>
      </c>
      <c r="F77" s="254">
        <f t="shared" si="38"/>
        <v>36</v>
      </c>
      <c r="G77" s="255">
        <f t="shared" si="39"/>
        <v>5</v>
      </c>
      <c r="H77" s="254">
        <f t="shared" si="40"/>
        <v>32</v>
      </c>
      <c r="I77" s="255">
        <f t="shared" si="41"/>
        <v>9</v>
      </c>
      <c r="J77" s="254">
        <f t="shared" si="35"/>
        <v>28</v>
      </c>
      <c r="K77" s="255">
        <f t="shared" si="36"/>
        <v>13</v>
      </c>
      <c r="L77" s="1"/>
    </row>
    <row r="78" spans="1:12" ht="20.25" customHeight="1">
      <c r="A78" s="325" t="s">
        <v>65</v>
      </c>
      <c r="B78" s="464"/>
      <c r="C78" s="326"/>
      <c r="D78" s="44">
        <v>200</v>
      </c>
      <c r="E78" s="45">
        <f t="shared" si="28"/>
        <v>2066</v>
      </c>
      <c r="F78" s="44">
        <f t="shared" si="29"/>
        <v>1859</v>
      </c>
      <c r="G78" s="45">
        <f t="shared" si="30"/>
        <v>207</v>
      </c>
      <c r="H78" s="40">
        <f t="shared" si="31"/>
        <v>1652</v>
      </c>
      <c r="I78" s="41">
        <f t="shared" si="32"/>
        <v>414</v>
      </c>
      <c r="J78" s="37">
        <f>ROUNDDOWN(E78*0.7,0)</f>
        <v>1446</v>
      </c>
      <c r="K78" s="38">
        <f>E78-J78</f>
        <v>620</v>
      </c>
      <c r="L78" s="1"/>
    </row>
    <row r="79" spans="1:12" ht="20.25" customHeight="1">
      <c r="A79" s="325" t="s">
        <v>61</v>
      </c>
      <c r="B79" s="464"/>
      <c r="C79" s="326"/>
      <c r="D79" s="44">
        <v>120</v>
      </c>
      <c r="E79" s="45">
        <f t="shared" si="28"/>
        <v>1239</v>
      </c>
      <c r="F79" s="44">
        <f t="shared" si="29"/>
        <v>1115</v>
      </c>
      <c r="G79" s="45">
        <f t="shared" si="30"/>
        <v>124</v>
      </c>
      <c r="H79" s="40">
        <f t="shared" si="31"/>
        <v>991</v>
      </c>
      <c r="I79" s="41">
        <f t="shared" si="32"/>
        <v>248</v>
      </c>
      <c r="J79" s="37">
        <f aca="true" t="shared" si="42" ref="J79:J86">ROUNDDOWN(E79*0.7,0)</f>
        <v>867</v>
      </c>
      <c r="K79" s="38">
        <f aca="true" t="shared" si="43" ref="K79:K86">E79-J79</f>
        <v>372</v>
      </c>
      <c r="L79" s="1"/>
    </row>
    <row r="80" spans="1:12" ht="20.25" customHeight="1">
      <c r="A80" s="325" t="s">
        <v>64</v>
      </c>
      <c r="B80" s="464"/>
      <c r="C80" s="326"/>
      <c r="D80" s="44">
        <v>184</v>
      </c>
      <c r="E80" s="45">
        <f t="shared" si="28"/>
        <v>1900</v>
      </c>
      <c r="F80" s="44">
        <f t="shared" si="29"/>
        <v>1710</v>
      </c>
      <c r="G80" s="45">
        <f t="shared" si="30"/>
        <v>190</v>
      </c>
      <c r="H80" s="40">
        <f t="shared" si="31"/>
        <v>1520</v>
      </c>
      <c r="I80" s="41">
        <f t="shared" si="32"/>
        <v>380</v>
      </c>
      <c r="J80" s="37">
        <f t="shared" si="42"/>
        <v>1330</v>
      </c>
      <c r="K80" s="38">
        <f t="shared" si="43"/>
        <v>570</v>
      </c>
      <c r="L80" s="1"/>
    </row>
    <row r="81" spans="1:12" ht="20.25" customHeight="1">
      <c r="A81" s="325" t="s">
        <v>66</v>
      </c>
      <c r="B81" s="464"/>
      <c r="C81" s="326"/>
      <c r="D81" s="44">
        <v>90</v>
      </c>
      <c r="E81" s="45">
        <f t="shared" si="28"/>
        <v>929</v>
      </c>
      <c r="F81" s="44">
        <f t="shared" si="29"/>
        <v>836</v>
      </c>
      <c r="G81" s="45">
        <f t="shared" si="30"/>
        <v>93</v>
      </c>
      <c r="H81" s="40">
        <f t="shared" si="31"/>
        <v>743</v>
      </c>
      <c r="I81" s="41">
        <f t="shared" si="32"/>
        <v>186</v>
      </c>
      <c r="J81" s="37">
        <f t="shared" si="42"/>
        <v>650</v>
      </c>
      <c r="K81" s="38">
        <f t="shared" si="43"/>
        <v>279</v>
      </c>
      <c r="L81" s="1"/>
    </row>
    <row r="82" spans="1:12" ht="20.25" customHeight="1">
      <c r="A82" s="325" t="s">
        <v>67</v>
      </c>
      <c r="B82" s="464"/>
      <c r="C82" s="326"/>
      <c r="D82" s="262">
        <v>8</v>
      </c>
      <c r="E82" s="263">
        <f t="shared" si="28"/>
        <v>82</v>
      </c>
      <c r="F82" s="262">
        <f t="shared" si="29"/>
        <v>73</v>
      </c>
      <c r="G82" s="263">
        <f t="shared" si="30"/>
        <v>9</v>
      </c>
      <c r="H82" s="254">
        <f t="shared" si="31"/>
        <v>65</v>
      </c>
      <c r="I82" s="255">
        <f t="shared" si="32"/>
        <v>17</v>
      </c>
      <c r="J82" s="256">
        <f t="shared" si="42"/>
        <v>57</v>
      </c>
      <c r="K82" s="257">
        <f t="shared" si="43"/>
        <v>25</v>
      </c>
      <c r="L82" s="1"/>
    </row>
    <row r="83" spans="1:12" ht="20.25" customHeight="1">
      <c r="A83" s="325" t="s">
        <v>147</v>
      </c>
      <c r="B83" s="464"/>
      <c r="C83" s="326"/>
      <c r="D83" s="44">
        <v>-30</v>
      </c>
      <c r="E83" s="45">
        <f t="shared" si="28"/>
        <v>-309</v>
      </c>
      <c r="F83" s="44">
        <f t="shared" si="29"/>
        <v>-278</v>
      </c>
      <c r="G83" s="45">
        <f t="shared" si="30"/>
        <v>-31</v>
      </c>
      <c r="H83" s="40">
        <f t="shared" si="31"/>
        <v>-247</v>
      </c>
      <c r="I83" s="41">
        <f t="shared" si="32"/>
        <v>-62</v>
      </c>
      <c r="J83" s="37">
        <f t="shared" si="42"/>
        <v>-216</v>
      </c>
      <c r="K83" s="38">
        <f t="shared" si="43"/>
        <v>-93</v>
      </c>
      <c r="L83" s="1"/>
    </row>
    <row r="84" spans="1:12" ht="18.75" customHeight="1">
      <c r="A84" s="463" t="s">
        <v>131</v>
      </c>
      <c r="B84" s="463"/>
      <c r="C84" s="463"/>
      <c r="D84" s="46">
        <v>18</v>
      </c>
      <c r="E84" s="47">
        <f t="shared" si="28"/>
        <v>185</v>
      </c>
      <c r="F84" s="46">
        <f t="shared" si="29"/>
        <v>166</v>
      </c>
      <c r="G84" s="47">
        <f t="shared" si="30"/>
        <v>19</v>
      </c>
      <c r="H84" s="37">
        <f t="shared" si="31"/>
        <v>148</v>
      </c>
      <c r="I84" s="38">
        <f t="shared" si="32"/>
        <v>37</v>
      </c>
      <c r="J84" s="37">
        <f t="shared" si="42"/>
        <v>129</v>
      </c>
      <c r="K84" s="38">
        <f t="shared" si="43"/>
        <v>56</v>
      </c>
      <c r="L84" s="1"/>
    </row>
    <row r="85" spans="1:12" ht="18.75" customHeight="1">
      <c r="A85" s="465" t="s">
        <v>132</v>
      </c>
      <c r="B85" s="465"/>
      <c r="C85" s="465"/>
      <c r="D85" s="50">
        <v>12</v>
      </c>
      <c r="E85" s="51">
        <f t="shared" si="28"/>
        <v>123</v>
      </c>
      <c r="F85" s="50">
        <f t="shared" si="29"/>
        <v>110</v>
      </c>
      <c r="G85" s="51">
        <f t="shared" si="30"/>
        <v>13</v>
      </c>
      <c r="H85" s="61">
        <f t="shared" si="31"/>
        <v>98</v>
      </c>
      <c r="I85" s="79">
        <f t="shared" si="32"/>
        <v>25</v>
      </c>
      <c r="J85" s="61">
        <f t="shared" si="42"/>
        <v>86</v>
      </c>
      <c r="K85" s="79">
        <f t="shared" si="43"/>
        <v>37</v>
      </c>
      <c r="L85" s="1"/>
    </row>
    <row r="86" spans="1:12" ht="18.75" customHeight="1">
      <c r="A86" s="468" t="s">
        <v>73</v>
      </c>
      <c r="B86" s="468"/>
      <c r="C86" s="468"/>
      <c r="D86" s="48">
        <v>6</v>
      </c>
      <c r="E86" s="49">
        <f t="shared" si="28"/>
        <v>61</v>
      </c>
      <c r="F86" s="48">
        <f t="shared" si="29"/>
        <v>54</v>
      </c>
      <c r="G86" s="49">
        <f t="shared" si="30"/>
        <v>7</v>
      </c>
      <c r="H86" s="40">
        <f t="shared" si="31"/>
        <v>48</v>
      </c>
      <c r="I86" s="41">
        <f t="shared" si="32"/>
        <v>13</v>
      </c>
      <c r="J86" s="40">
        <f t="shared" si="42"/>
        <v>42</v>
      </c>
      <c r="K86" s="41">
        <f t="shared" si="43"/>
        <v>19</v>
      </c>
      <c r="L86" s="1"/>
    </row>
    <row r="87" spans="1:12" ht="20.25" customHeight="1">
      <c r="A87" s="493" t="s">
        <v>68</v>
      </c>
      <c r="B87" s="493"/>
      <c r="C87" s="493"/>
      <c r="D87" s="493"/>
      <c r="E87" s="493"/>
      <c r="F87" s="493"/>
      <c r="G87" s="493"/>
      <c r="H87" s="155"/>
      <c r="I87" s="156"/>
      <c r="J87" s="1"/>
      <c r="K87" s="1"/>
      <c r="L87" s="1"/>
    </row>
    <row r="88" spans="1:12" ht="18.75" customHeight="1">
      <c r="A88" s="482" t="s">
        <v>69</v>
      </c>
      <c r="B88" s="482"/>
      <c r="C88" s="482"/>
      <c r="D88" s="37">
        <v>421</v>
      </c>
      <c r="E88" s="38">
        <f>ROUNDDOWN(D88*$G$3,0)</f>
        <v>4348</v>
      </c>
      <c r="F88" s="37">
        <f>ROUNDDOWN(E88*0.9,0)</f>
        <v>3913</v>
      </c>
      <c r="G88" s="38">
        <f>E88-F88</f>
        <v>435</v>
      </c>
      <c r="H88" s="37">
        <f t="shared" si="31"/>
        <v>3478</v>
      </c>
      <c r="I88" s="38">
        <f t="shared" si="32"/>
        <v>870</v>
      </c>
      <c r="J88" s="37">
        <f>ROUNDDOWN(E88*0.7,0)</f>
        <v>3043</v>
      </c>
      <c r="K88" s="38">
        <f>E88-J88</f>
        <v>1305</v>
      </c>
      <c r="L88" s="1"/>
    </row>
    <row r="89" spans="1:12" ht="18.75" customHeight="1">
      <c r="A89" s="466" t="s">
        <v>70</v>
      </c>
      <c r="B89" s="466"/>
      <c r="C89" s="466"/>
      <c r="D89" s="61">
        <v>417</v>
      </c>
      <c r="E89" s="79">
        <f>ROUNDDOWN(D89*$G$3,0)</f>
        <v>4307</v>
      </c>
      <c r="F89" s="61">
        <f>ROUNDDOWN(E89*0.9,0)</f>
        <v>3876</v>
      </c>
      <c r="G89" s="79">
        <f>E89-F89</f>
        <v>431</v>
      </c>
      <c r="H89" s="61">
        <f t="shared" si="31"/>
        <v>3445</v>
      </c>
      <c r="I89" s="79">
        <f t="shared" si="32"/>
        <v>862</v>
      </c>
      <c r="J89" s="61">
        <f>ROUNDDOWN(E89*0.7,0)</f>
        <v>3014</v>
      </c>
      <c r="K89" s="79">
        <f>E89-J89</f>
        <v>1293</v>
      </c>
      <c r="L89" s="1"/>
    </row>
    <row r="90" spans="1:12" ht="18.75" customHeight="1">
      <c r="A90" s="466" t="s">
        <v>71</v>
      </c>
      <c r="B90" s="466"/>
      <c r="C90" s="466"/>
      <c r="D90" s="61">
        <v>413</v>
      </c>
      <c r="E90" s="79">
        <f>ROUNDDOWN(D90*$G$3,0)</f>
        <v>4266</v>
      </c>
      <c r="F90" s="61">
        <f>ROUNDDOWN(E90*0.9,0)</f>
        <v>3839</v>
      </c>
      <c r="G90" s="79">
        <f>E90-F90</f>
        <v>427</v>
      </c>
      <c r="H90" s="61">
        <f t="shared" si="31"/>
        <v>3412</v>
      </c>
      <c r="I90" s="79">
        <f t="shared" si="32"/>
        <v>854</v>
      </c>
      <c r="J90" s="61">
        <f>ROUNDDOWN(E90*0.7,0)</f>
        <v>2986</v>
      </c>
      <c r="K90" s="79">
        <f>E90-J90</f>
        <v>1280</v>
      </c>
      <c r="L90" s="1"/>
    </row>
    <row r="91" spans="1:12" ht="18.75" customHeight="1">
      <c r="A91" s="467" t="s">
        <v>72</v>
      </c>
      <c r="B91" s="467"/>
      <c r="C91" s="467"/>
      <c r="D91" s="40">
        <v>425</v>
      </c>
      <c r="E91" s="41">
        <f>ROUNDDOWN(D91*$G$3,0)</f>
        <v>4390</v>
      </c>
      <c r="F91" s="40">
        <f>ROUNDDOWN(E91*0.9,0)</f>
        <v>3951</v>
      </c>
      <c r="G91" s="41">
        <f>E91-F91</f>
        <v>439</v>
      </c>
      <c r="H91" s="40">
        <f t="shared" si="31"/>
        <v>3512</v>
      </c>
      <c r="I91" s="41">
        <f t="shared" si="32"/>
        <v>878</v>
      </c>
      <c r="J91" s="40">
        <f>ROUNDDOWN(E91*0.7,0)</f>
        <v>3073</v>
      </c>
      <c r="K91" s="41">
        <f>E91-J91</f>
        <v>1317</v>
      </c>
      <c r="L91" s="1"/>
    </row>
    <row r="92" spans="1:12" ht="26.25" customHeight="1">
      <c r="A92" s="4"/>
      <c r="B92" s="4"/>
      <c r="C92" s="1"/>
      <c r="D92" s="1"/>
      <c r="E92" s="1"/>
      <c r="F92" s="1"/>
      <c r="G92" s="1"/>
      <c r="H92" s="147"/>
      <c r="I92" s="149"/>
      <c r="J92" s="1"/>
      <c r="K92" s="1"/>
      <c r="L92" s="1"/>
    </row>
    <row r="93" spans="1:12" ht="21.75" customHeight="1">
      <c r="A93" s="6" t="s">
        <v>222</v>
      </c>
      <c r="B93" s="4"/>
      <c r="C93" s="1"/>
      <c r="D93" s="1"/>
      <c r="E93" s="1"/>
      <c r="F93" s="1"/>
      <c r="G93" s="1"/>
      <c r="H93" s="147"/>
      <c r="I93" s="149"/>
      <c r="J93" s="1"/>
      <c r="K93" s="1"/>
      <c r="L93" s="1"/>
    </row>
    <row r="94" spans="1:12" ht="19.5" customHeight="1">
      <c r="A94" s="470" t="s">
        <v>231</v>
      </c>
      <c r="B94" s="471"/>
      <c r="C94" s="471"/>
      <c r="D94" s="471"/>
      <c r="E94" s="472"/>
      <c r="F94" s="470" t="s">
        <v>232</v>
      </c>
      <c r="G94" s="471"/>
      <c r="H94" s="471"/>
      <c r="I94" s="471"/>
      <c r="J94" s="471"/>
      <c r="K94" s="472"/>
      <c r="L94" s="1"/>
    </row>
    <row r="95" spans="1:12" ht="21.75" customHeight="1">
      <c r="A95" s="431" t="s">
        <v>235</v>
      </c>
      <c r="B95" s="432"/>
      <c r="C95" s="432"/>
      <c r="D95" s="432"/>
      <c r="E95" s="433"/>
      <c r="F95" s="358" t="s">
        <v>236</v>
      </c>
      <c r="G95" s="359"/>
      <c r="H95" s="359"/>
      <c r="I95" s="359"/>
      <c r="J95" s="359"/>
      <c r="K95" s="360"/>
      <c r="L95" s="1"/>
    </row>
    <row r="96" spans="1:12" ht="21.75" customHeight="1">
      <c r="A96" s="431" t="s">
        <v>233</v>
      </c>
      <c r="B96" s="432"/>
      <c r="C96" s="432"/>
      <c r="D96" s="432"/>
      <c r="E96" s="433"/>
      <c r="F96" s="358" t="s">
        <v>234</v>
      </c>
      <c r="G96" s="359"/>
      <c r="H96" s="359"/>
      <c r="I96" s="359"/>
      <c r="J96" s="359"/>
      <c r="K96" s="360"/>
      <c r="L96" s="1"/>
    </row>
    <row r="97" spans="1:12" ht="21.75" customHeight="1">
      <c r="A97" s="489" t="s">
        <v>223</v>
      </c>
      <c r="B97" s="490"/>
      <c r="C97" s="490"/>
      <c r="D97" s="490"/>
      <c r="E97" s="491"/>
      <c r="F97" s="473" t="s">
        <v>341</v>
      </c>
      <c r="G97" s="474"/>
      <c r="H97" s="474"/>
      <c r="I97" s="474"/>
      <c r="J97" s="474"/>
      <c r="K97" s="475"/>
      <c r="L97" s="1"/>
    </row>
    <row r="98" spans="1:12" ht="21.75" customHeight="1">
      <c r="A98" s="479" t="s">
        <v>224</v>
      </c>
      <c r="B98" s="480"/>
      <c r="C98" s="480"/>
      <c r="D98" s="480"/>
      <c r="E98" s="481"/>
      <c r="F98" s="369" t="s">
        <v>342</v>
      </c>
      <c r="G98" s="370"/>
      <c r="H98" s="370"/>
      <c r="I98" s="370"/>
      <c r="J98" s="370"/>
      <c r="K98" s="371"/>
      <c r="L98" s="1"/>
    </row>
    <row r="99" spans="1:12" ht="21.75" customHeight="1">
      <c r="A99" s="479" t="s">
        <v>225</v>
      </c>
      <c r="B99" s="480"/>
      <c r="C99" s="480"/>
      <c r="D99" s="480"/>
      <c r="E99" s="481"/>
      <c r="F99" s="369" t="s">
        <v>256</v>
      </c>
      <c r="G99" s="370"/>
      <c r="H99" s="370"/>
      <c r="I99" s="370"/>
      <c r="J99" s="370"/>
      <c r="K99" s="371"/>
      <c r="L99" s="1"/>
    </row>
    <row r="100" spans="1:12" ht="21.75" customHeight="1">
      <c r="A100" s="479" t="s">
        <v>226</v>
      </c>
      <c r="B100" s="480"/>
      <c r="C100" s="480"/>
      <c r="D100" s="480"/>
      <c r="E100" s="481"/>
      <c r="F100" s="369" t="s">
        <v>257</v>
      </c>
      <c r="G100" s="370"/>
      <c r="H100" s="370"/>
      <c r="I100" s="370"/>
      <c r="J100" s="370"/>
      <c r="K100" s="371"/>
      <c r="L100" s="1"/>
    </row>
    <row r="101" spans="1:12" ht="21.75" customHeight="1">
      <c r="A101" s="479" t="s">
        <v>337</v>
      </c>
      <c r="B101" s="480"/>
      <c r="C101" s="480"/>
      <c r="D101" s="480"/>
      <c r="E101" s="481"/>
      <c r="F101" s="369" t="s">
        <v>258</v>
      </c>
      <c r="G101" s="370"/>
      <c r="H101" s="370"/>
      <c r="I101" s="370"/>
      <c r="J101" s="370"/>
      <c r="K101" s="371"/>
      <c r="L101" s="1"/>
    </row>
    <row r="102" spans="1:12" ht="21.75" customHeight="1">
      <c r="A102" s="479" t="s">
        <v>402</v>
      </c>
      <c r="B102" s="480"/>
      <c r="C102" s="480"/>
      <c r="D102" s="480"/>
      <c r="E102" s="481"/>
      <c r="F102" s="369" t="s">
        <v>409</v>
      </c>
      <c r="G102" s="370"/>
      <c r="H102" s="370"/>
      <c r="I102" s="370"/>
      <c r="J102" s="370"/>
      <c r="K102" s="371"/>
      <c r="L102" s="1"/>
    </row>
    <row r="103" spans="1:12" ht="21.75" customHeight="1">
      <c r="A103" s="476" t="s">
        <v>400</v>
      </c>
      <c r="B103" s="477"/>
      <c r="C103" s="477"/>
      <c r="D103" s="477"/>
      <c r="E103" s="478"/>
      <c r="F103" s="396" t="s">
        <v>339</v>
      </c>
      <c r="G103" s="397"/>
      <c r="H103" s="397"/>
      <c r="I103" s="397"/>
      <c r="J103" s="397"/>
      <c r="K103" s="398"/>
      <c r="L103" s="1"/>
    </row>
    <row r="104" spans="1:12" ht="15.75" customHeight="1">
      <c r="A104" s="408" t="s">
        <v>220</v>
      </c>
      <c r="B104" s="408"/>
      <c r="C104" s="408"/>
      <c r="D104" s="408"/>
      <c r="E104" s="408"/>
      <c r="F104" s="409"/>
      <c r="G104" s="409"/>
      <c r="H104" s="409"/>
      <c r="I104" s="409"/>
      <c r="J104" s="1"/>
      <c r="K104" s="1"/>
      <c r="L104" s="1"/>
    </row>
    <row r="105" spans="1:12" ht="21.75" customHeight="1">
      <c r="A105" s="81"/>
      <c r="B105" s="81"/>
      <c r="C105" s="81"/>
      <c r="D105" s="81"/>
      <c r="E105" s="81"/>
      <c r="F105" s="81"/>
      <c r="G105" s="81"/>
      <c r="H105" s="147"/>
      <c r="I105" s="149"/>
      <c r="J105" s="1"/>
      <c r="K105" s="1"/>
      <c r="L105" s="1"/>
    </row>
    <row r="106" spans="1:12" ht="42" customHeight="1">
      <c r="A106" s="483" t="s">
        <v>100</v>
      </c>
      <c r="B106" s="483"/>
      <c r="C106" s="483"/>
      <c r="D106" s="483"/>
      <c r="E106" s="483"/>
      <c r="F106" s="483"/>
      <c r="G106" s="483"/>
      <c r="H106" s="147"/>
      <c r="I106" s="149"/>
      <c r="J106" s="1"/>
      <c r="K106" s="1"/>
      <c r="L106" s="1"/>
    </row>
    <row r="107" spans="1:12" s="55" customFormat="1" ht="36" customHeight="1">
      <c r="A107" s="22" t="s">
        <v>56</v>
      </c>
      <c r="B107" s="2"/>
      <c r="C107" s="6"/>
      <c r="D107" s="177" t="s">
        <v>125</v>
      </c>
      <c r="E107" s="176" t="s">
        <v>268</v>
      </c>
      <c r="F107" s="176" t="s">
        <v>269</v>
      </c>
      <c r="G107" s="177" t="s">
        <v>126</v>
      </c>
      <c r="H107" s="178" t="s">
        <v>270</v>
      </c>
      <c r="I107" s="179" t="s">
        <v>271</v>
      </c>
      <c r="J107" s="178" t="s">
        <v>393</v>
      </c>
      <c r="K107" s="179" t="s">
        <v>394</v>
      </c>
      <c r="L107" s="6"/>
    </row>
    <row r="108" spans="1:12" ht="45" customHeight="1">
      <c r="A108" s="449" t="s">
        <v>54</v>
      </c>
      <c r="B108" s="97" t="s">
        <v>23</v>
      </c>
      <c r="C108" s="97" t="s">
        <v>21</v>
      </c>
      <c r="D108" s="161" t="s">
        <v>2</v>
      </c>
      <c r="E108" s="190" t="s">
        <v>281</v>
      </c>
      <c r="F108" s="193" t="s">
        <v>272</v>
      </c>
      <c r="G108" s="162" t="s">
        <v>265</v>
      </c>
      <c r="H108" s="194" t="s">
        <v>266</v>
      </c>
      <c r="I108" s="163" t="s">
        <v>267</v>
      </c>
      <c r="J108" s="194" t="s">
        <v>392</v>
      </c>
      <c r="K108" s="163" t="s">
        <v>395</v>
      </c>
      <c r="L108" s="1"/>
    </row>
    <row r="109" spans="1:12" ht="19.5" customHeight="1">
      <c r="A109" s="449"/>
      <c r="B109" s="450" t="s">
        <v>52</v>
      </c>
      <c r="C109" s="77" t="s">
        <v>28</v>
      </c>
      <c r="D109" s="266">
        <v>466</v>
      </c>
      <c r="E109" s="257">
        <f>ROUNDDOWN(D109*$G$3,0)</f>
        <v>4813</v>
      </c>
      <c r="F109" s="256">
        <f>ROUNDDOWN(E109*0.9,0)</f>
        <v>4331</v>
      </c>
      <c r="G109" s="257">
        <f>E109-F109</f>
        <v>482</v>
      </c>
      <c r="H109" s="252">
        <f>ROUNDDOWN(E109*0.8,0)</f>
        <v>3850</v>
      </c>
      <c r="I109" s="253">
        <f>E109-H109</f>
        <v>963</v>
      </c>
      <c r="J109" s="256">
        <f>ROUNDDOWN(E109*0.7,0)</f>
        <v>3369</v>
      </c>
      <c r="K109" s="257">
        <f>E109-J109</f>
        <v>1444</v>
      </c>
      <c r="L109" s="1"/>
    </row>
    <row r="110" spans="1:12" ht="19.5" customHeight="1">
      <c r="A110" s="449"/>
      <c r="B110" s="469"/>
      <c r="C110" s="80" t="s">
        <v>29</v>
      </c>
      <c r="D110" s="276">
        <v>579</v>
      </c>
      <c r="E110" s="255">
        <f>ROUNDDOWN(D110*$G$3,0)</f>
        <v>5981</v>
      </c>
      <c r="F110" s="254">
        <f>ROUNDDOWN(E110*0.9,0)</f>
        <v>5382</v>
      </c>
      <c r="G110" s="255">
        <f>E110-F110</f>
        <v>599</v>
      </c>
      <c r="H110" s="254">
        <f>ROUNDDOWN(E110*0.8,0)</f>
        <v>4784</v>
      </c>
      <c r="I110" s="255">
        <f>E110-H110</f>
        <v>1197</v>
      </c>
      <c r="J110" s="254">
        <f>ROUNDDOWN(E110*0.7,0)</f>
        <v>4186</v>
      </c>
      <c r="K110" s="255">
        <f>E110-J110</f>
        <v>1795</v>
      </c>
      <c r="L110" s="1"/>
    </row>
    <row r="111" spans="1:12" ht="19.5" customHeight="1">
      <c r="A111" s="449"/>
      <c r="B111" s="450" t="s">
        <v>53</v>
      </c>
      <c r="C111" s="77" t="s">
        <v>28</v>
      </c>
      <c r="D111" s="266">
        <v>466</v>
      </c>
      <c r="E111" s="257">
        <f>ROUNDDOWN(D111*$G$3,0)</f>
        <v>4813</v>
      </c>
      <c r="F111" s="256">
        <f>ROUNDDOWN(E111*0.9,0)</f>
        <v>4331</v>
      </c>
      <c r="G111" s="257">
        <f>E111-F111</f>
        <v>482</v>
      </c>
      <c r="H111" s="275">
        <f>ROUNDDOWN(E111*0.8,0)</f>
        <v>3850</v>
      </c>
      <c r="I111" s="259">
        <f>E111-H111</f>
        <v>963</v>
      </c>
      <c r="J111" s="256">
        <f>ROUNDDOWN(E111*0.7,0)</f>
        <v>3369</v>
      </c>
      <c r="K111" s="257">
        <f>E111-J111</f>
        <v>1444</v>
      </c>
      <c r="L111" s="1"/>
    </row>
    <row r="112" spans="1:12" ht="19.5" customHeight="1">
      <c r="A112" s="449"/>
      <c r="B112" s="469"/>
      <c r="C112" s="80" t="s">
        <v>29</v>
      </c>
      <c r="D112" s="276">
        <v>579</v>
      </c>
      <c r="E112" s="255">
        <f>ROUNDDOWN(D112*$G$3,0)</f>
        <v>5981</v>
      </c>
      <c r="F112" s="254">
        <f>ROUNDDOWN(E112*0.9,0)</f>
        <v>5382</v>
      </c>
      <c r="G112" s="255">
        <f>E112-F112</f>
        <v>599</v>
      </c>
      <c r="H112" s="270">
        <f>ROUNDDOWN(E112*0.8,0)</f>
        <v>4784</v>
      </c>
      <c r="I112" s="271">
        <f>E112-H112</f>
        <v>1197</v>
      </c>
      <c r="J112" s="254">
        <f>ROUNDDOWN(E112*0.7,0)</f>
        <v>4186</v>
      </c>
      <c r="K112" s="255">
        <f>E112-J112</f>
        <v>1795</v>
      </c>
      <c r="L112" s="1"/>
    </row>
    <row r="113" spans="1:12" ht="12" customHeight="1">
      <c r="A113" s="1"/>
      <c r="B113" s="1"/>
      <c r="C113" s="1"/>
      <c r="D113" s="3"/>
      <c r="E113" s="1"/>
      <c r="F113" s="1"/>
      <c r="G113" s="1"/>
      <c r="H113" s="147"/>
      <c r="I113" s="149"/>
      <c r="J113" s="1"/>
      <c r="K113" s="1"/>
      <c r="L113" s="1"/>
    </row>
    <row r="114" spans="1:12" ht="45" customHeight="1">
      <c r="A114" s="449" t="s">
        <v>55</v>
      </c>
      <c r="B114" s="97" t="s">
        <v>23</v>
      </c>
      <c r="C114" s="97" t="s">
        <v>21</v>
      </c>
      <c r="D114" s="161" t="s">
        <v>2</v>
      </c>
      <c r="E114" s="190" t="s">
        <v>281</v>
      </c>
      <c r="F114" s="193" t="s">
        <v>272</v>
      </c>
      <c r="G114" s="162" t="s">
        <v>265</v>
      </c>
      <c r="H114" s="194" t="s">
        <v>266</v>
      </c>
      <c r="I114" s="163" t="s">
        <v>267</v>
      </c>
      <c r="J114" s="194" t="s">
        <v>392</v>
      </c>
      <c r="K114" s="163" t="s">
        <v>395</v>
      </c>
      <c r="L114" s="1"/>
    </row>
    <row r="115" spans="1:12" ht="19.5" customHeight="1">
      <c r="A115" s="449"/>
      <c r="B115" s="450" t="s">
        <v>52</v>
      </c>
      <c r="C115" s="77" t="s">
        <v>28</v>
      </c>
      <c r="D115" s="266">
        <v>438</v>
      </c>
      <c r="E115" s="257">
        <f>ROUNDDOWN(D115*$G$3,0)</f>
        <v>4524</v>
      </c>
      <c r="F115" s="256">
        <f>ROUNDDOWN(E115*0.9,0)</f>
        <v>4071</v>
      </c>
      <c r="G115" s="257">
        <f>E115-F115</f>
        <v>453</v>
      </c>
      <c r="H115" s="256">
        <f>ROUNDDOWN(E115*0.8,0)</f>
        <v>3619</v>
      </c>
      <c r="I115" s="257">
        <f>E115-H115</f>
        <v>905</v>
      </c>
      <c r="J115" s="256">
        <f>ROUNDDOWN(E115*0.7,0)</f>
        <v>3166</v>
      </c>
      <c r="K115" s="257">
        <f>E115-J115</f>
        <v>1358</v>
      </c>
      <c r="L115" s="1"/>
    </row>
    <row r="116" spans="1:12" ht="19.5" customHeight="1">
      <c r="A116" s="449"/>
      <c r="B116" s="469"/>
      <c r="C116" s="80" t="s">
        <v>29</v>
      </c>
      <c r="D116" s="276">
        <v>545</v>
      </c>
      <c r="E116" s="255">
        <f>ROUNDDOWN(D116*$G$3,0)</f>
        <v>5629</v>
      </c>
      <c r="F116" s="254">
        <f>ROUNDDOWN(E116*0.9,0)</f>
        <v>5066</v>
      </c>
      <c r="G116" s="255">
        <f>E116-F116</f>
        <v>563</v>
      </c>
      <c r="H116" s="254">
        <f>ROUNDDOWN(E116*0.8,0)</f>
        <v>4503</v>
      </c>
      <c r="I116" s="255">
        <f>E116-H116</f>
        <v>1126</v>
      </c>
      <c r="J116" s="254">
        <f>ROUNDDOWN(E116*0.7,0)</f>
        <v>3940</v>
      </c>
      <c r="K116" s="255">
        <f>E116-J116</f>
        <v>1689</v>
      </c>
      <c r="L116" s="1"/>
    </row>
    <row r="117" spans="1:12" ht="19.5" customHeight="1">
      <c r="A117" s="449"/>
      <c r="B117" s="450" t="s">
        <v>53</v>
      </c>
      <c r="C117" s="77" t="s">
        <v>28</v>
      </c>
      <c r="D117" s="266">
        <v>438</v>
      </c>
      <c r="E117" s="257">
        <f>ROUNDDOWN(D117*$G$3,0)</f>
        <v>4524</v>
      </c>
      <c r="F117" s="256">
        <f>ROUNDDOWN(E117*0.9,0)</f>
        <v>4071</v>
      </c>
      <c r="G117" s="257">
        <f>E117-F117</f>
        <v>453</v>
      </c>
      <c r="H117" s="256">
        <f>ROUNDDOWN(E117*0.8,0)</f>
        <v>3619</v>
      </c>
      <c r="I117" s="257">
        <f>E117-H117</f>
        <v>905</v>
      </c>
      <c r="J117" s="256">
        <f>ROUNDDOWN(E117*0.7,0)</f>
        <v>3166</v>
      </c>
      <c r="K117" s="257">
        <f>E117-J117</f>
        <v>1358</v>
      </c>
      <c r="L117" s="1"/>
    </row>
    <row r="118" spans="1:12" ht="19.5" customHeight="1">
      <c r="A118" s="449"/>
      <c r="B118" s="469"/>
      <c r="C118" s="80" t="s">
        <v>29</v>
      </c>
      <c r="D118" s="276">
        <v>545</v>
      </c>
      <c r="E118" s="255">
        <f>ROUNDDOWN(D118*$G$3,0)</f>
        <v>5629</v>
      </c>
      <c r="F118" s="254">
        <f>ROUNDDOWN(E118*0.9,0)</f>
        <v>5066</v>
      </c>
      <c r="G118" s="255">
        <f>E118-F118</f>
        <v>563</v>
      </c>
      <c r="H118" s="254">
        <f>ROUNDDOWN(E118*0.8,0)</f>
        <v>4503</v>
      </c>
      <c r="I118" s="255">
        <f>E118-H118</f>
        <v>1126</v>
      </c>
      <c r="J118" s="254">
        <f>ROUNDDOWN(E118*0.7,0)</f>
        <v>3940</v>
      </c>
      <c r="K118" s="255">
        <f>E118-J118</f>
        <v>1689</v>
      </c>
      <c r="L118" s="1"/>
    </row>
    <row r="119" spans="1:12" s="55" customFormat="1" ht="32.25" customHeight="1">
      <c r="A119" s="22" t="s">
        <v>57</v>
      </c>
      <c r="B119" s="2"/>
      <c r="C119" s="6"/>
      <c r="D119" s="3"/>
      <c r="E119" s="5"/>
      <c r="F119" s="5"/>
      <c r="G119" s="3"/>
      <c r="H119" s="148"/>
      <c r="I119" s="148"/>
      <c r="J119" s="6"/>
      <c r="K119" s="6"/>
      <c r="L119" s="6"/>
    </row>
    <row r="120" spans="1:12" ht="45" customHeight="1">
      <c r="A120" s="449" t="s">
        <v>54</v>
      </c>
      <c r="B120" s="97" t="s">
        <v>23</v>
      </c>
      <c r="C120" s="97" t="s">
        <v>21</v>
      </c>
      <c r="D120" s="161" t="s">
        <v>2</v>
      </c>
      <c r="E120" s="190" t="s">
        <v>281</v>
      </c>
      <c r="F120" s="193" t="s">
        <v>272</v>
      </c>
      <c r="G120" s="162" t="s">
        <v>265</v>
      </c>
      <c r="H120" s="194" t="s">
        <v>266</v>
      </c>
      <c r="I120" s="163" t="s">
        <v>267</v>
      </c>
      <c r="J120" s="194" t="s">
        <v>392</v>
      </c>
      <c r="K120" s="163" t="s">
        <v>395</v>
      </c>
      <c r="L120" s="1"/>
    </row>
    <row r="121" spans="1:12" ht="19.5" customHeight="1">
      <c r="A121" s="449"/>
      <c r="B121" s="450" t="s">
        <v>59</v>
      </c>
      <c r="C121" s="77" t="s">
        <v>28</v>
      </c>
      <c r="D121" s="266">
        <v>545</v>
      </c>
      <c r="E121" s="257">
        <f>ROUNDDOWN(D121*$G$3,0)</f>
        <v>5629</v>
      </c>
      <c r="F121" s="256">
        <f>ROUNDDOWN(E121*0.9,0)</f>
        <v>5066</v>
      </c>
      <c r="G121" s="257">
        <f>E121-F121</f>
        <v>563</v>
      </c>
      <c r="H121" s="252">
        <f>ROUNDDOWN(E121*0.8,0)</f>
        <v>4503</v>
      </c>
      <c r="I121" s="253">
        <f>E121-H121</f>
        <v>1126</v>
      </c>
      <c r="J121" s="256">
        <f>ROUNDDOWN(E121*0.7,0)</f>
        <v>3940</v>
      </c>
      <c r="K121" s="257">
        <f>E121-J121</f>
        <v>1689</v>
      </c>
      <c r="L121" s="1"/>
    </row>
    <row r="122" spans="1:12" ht="19.5" customHeight="1">
      <c r="A122" s="449"/>
      <c r="B122" s="469"/>
      <c r="C122" s="80" t="s">
        <v>29</v>
      </c>
      <c r="D122" s="276">
        <v>662</v>
      </c>
      <c r="E122" s="255">
        <f>ROUNDDOWN(D122*$G$3,0)</f>
        <v>6838</v>
      </c>
      <c r="F122" s="254">
        <f>ROUNDDOWN(E122*0.9,0)</f>
        <v>6154</v>
      </c>
      <c r="G122" s="255">
        <f>E122-F122</f>
        <v>684</v>
      </c>
      <c r="H122" s="254">
        <f>ROUNDDOWN(E122*0.8,0)</f>
        <v>5470</v>
      </c>
      <c r="I122" s="255">
        <f>E122-H122</f>
        <v>1368</v>
      </c>
      <c r="J122" s="254">
        <f>ROUNDDOWN(E122*0.7,0)</f>
        <v>4786</v>
      </c>
      <c r="K122" s="255">
        <f>E122-J122</f>
        <v>2052</v>
      </c>
      <c r="L122" s="1"/>
    </row>
    <row r="123" spans="1:12" ht="19.5" customHeight="1">
      <c r="A123" s="449"/>
      <c r="B123" s="450" t="s">
        <v>390</v>
      </c>
      <c r="C123" s="77" t="s">
        <v>28</v>
      </c>
      <c r="D123" s="266">
        <v>545</v>
      </c>
      <c r="E123" s="257">
        <f>ROUNDDOWN(D123*$G$3,0)</f>
        <v>5629</v>
      </c>
      <c r="F123" s="256">
        <f>ROUNDDOWN(E123*0.9,0)</f>
        <v>5066</v>
      </c>
      <c r="G123" s="257">
        <f>E123-F123</f>
        <v>563</v>
      </c>
      <c r="H123" s="275">
        <f>ROUNDDOWN(E123*0.8,0)</f>
        <v>4503</v>
      </c>
      <c r="I123" s="259">
        <f>E123-H123</f>
        <v>1126</v>
      </c>
      <c r="J123" s="256">
        <f>ROUNDDOWN(E123*0.7,0)</f>
        <v>3940</v>
      </c>
      <c r="K123" s="257">
        <f>E123-J123</f>
        <v>1689</v>
      </c>
      <c r="L123" s="1"/>
    </row>
    <row r="124" spans="1:12" ht="19.5" customHeight="1">
      <c r="A124" s="449"/>
      <c r="B124" s="469"/>
      <c r="C124" s="80" t="s">
        <v>29</v>
      </c>
      <c r="D124" s="276">
        <v>662</v>
      </c>
      <c r="E124" s="255">
        <f>ROUNDDOWN(D124*$G$3,0)</f>
        <v>6838</v>
      </c>
      <c r="F124" s="254">
        <f>ROUNDDOWN(E124*0.9,0)</f>
        <v>6154</v>
      </c>
      <c r="G124" s="255">
        <f>E124-F124</f>
        <v>684</v>
      </c>
      <c r="H124" s="270">
        <f>ROUNDDOWN(E124*0.8,0)</f>
        <v>5470</v>
      </c>
      <c r="I124" s="271">
        <f>E124-H124</f>
        <v>1368</v>
      </c>
      <c r="J124" s="254">
        <f>ROUNDDOWN(E124*0.7,0)</f>
        <v>4786</v>
      </c>
      <c r="K124" s="255">
        <f>E124-J124</f>
        <v>2052</v>
      </c>
      <c r="L124" s="1"/>
    </row>
    <row r="125" spans="1:12" ht="12" customHeight="1">
      <c r="A125" s="1"/>
      <c r="B125" s="1"/>
      <c r="C125" s="1"/>
      <c r="D125" s="3"/>
      <c r="E125" s="1"/>
      <c r="F125" s="1"/>
      <c r="G125" s="1"/>
      <c r="H125" s="147"/>
      <c r="I125" s="149"/>
      <c r="J125" s="1"/>
      <c r="K125" s="1"/>
      <c r="L125" s="1"/>
    </row>
    <row r="126" spans="1:12" ht="45" customHeight="1">
      <c r="A126" s="449" t="s">
        <v>55</v>
      </c>
      <c r="B126" s="97" t="s">
        <v>23</v>
      </c>
      <c r="C126" s="97" t="s">
        <v>21</v>
      </c>
      <c r="D126" s="161" t="s">
        <v>2</v>
      </c>
      <c r="E126" s="190" t="s">
        <v>281</v>
      </c>
      <c r="F126" s="193" t="s">
        <v>272</v>
      </c>
      <c r="G126" s="162" t="s">
        <v>265</v>
      </c>
      <c r="H126" s="194" t="s">
        <v>266</v>
      </c>
      <c r="I126" s="163" t="s">
        <v>267</v>
      </c>
      <c r="J126" s="194" t="s">
        <v>392</v>
      </c>
      <c r="K126" s="163" t="s">
        <v>395</v>
      </c>
      <c r="L126" s="1"/>
    </row>
    <row r="127" spans="1:12" ht="19.5" customHeight="1">
      <c r="A127" s="449"/>
      <c r="B127" s="450" t="s">
        <v>59</v>
      </c>
      <c r="C127" s="77" t="s">
        <v>28</v>
      </c>
      <c r="D127" s="266">
        <v>514</v>
      </c>
      <c r="E127" s="257">
        <f>ROUNDDOWN(D127*$G$3,0)</f>
        <v>5309</v>
      </c>
      <c r="F127" s="256">
        <f>ROUNDDOWN(E127*0.9,0)</f>
        <v>4778</v>
      </c>
      <c r="G127" s="257">
        <f>E127-F127</f>
        <v>531</v>
      </c>
      <c r="H127" s="252">
        <f>ROUNDDOWN(E127*0.8,0)</f>
        <v>4247</v>
      </c>
      <c r="I127" s="253">
        <f>E127-H127</f>
        <v>1062</v>
      </c>
      <c r="J127" s="256">
        <f>ROUNDDOWN(E127*0.7,0)</f>
        <v>3716</v>
      </c>
      <c r="K127" s="257">
        <f>E127-J127</f>
        <v>1593</v>
      </c>
      <c r="L127" s="1"/>
    </row>
    <row r="128" spans="1:12" ht="19.5" customHeight="1">
      <c r="A128" s="449"/>
      <c r="B128" s="469"/>
      <c r="C128" s="80" t="s">
        <v>29</v>
      </c>
      <c r="D128" s="276">
        <v>638</v>
      </c>
      <c r="E128" s="255">
        <f>ROUNDDOWN(D128*$G$3,0)</f>
        <v>6590</v>
      </c>
      <c r="F128" s="254">
        <f>ROUNDDOWN(E128*0.9,0)</f>
        <v>5931</v>
      </c>
      <c r="G128" s="255">
        <f>E128-F128</f>
        <v>659</v>
      </c>
      <c r="H128" s="254">
        <f>ROUNDDOWN(E128*0.8,0)</f>
        <v>5272</v>
      </c>
      <c r="I128" s="255">
        <f>E128-H128</f>
        <v>1318</v>
      </c>
      <c r="J128" s="254">
        <f>ROUNDDOWN(E128*0.7,0)</f>
        <v>4613</v>
      </c>
      <c r="K128" s="255">
        <f>E128-J128</f>
        <v>1977</v>
      </c>
      <c r="L128" s="1"/>
    </row>
    <row r="129" spans="1:12" ht="19.5" customHeight="1">
      <c r="A129" s="449"/>
      <c r="B129" s="450" t="s">
        <v>391</v>
      </c>
      <c r="C129" s="77" t="s">
        <v>28</v>
      </c>
      <c r="D129" s="266">
        <v>514</v>
      </c>
      <c r="E129" s="257">
        <f>ROUNDDOWN(D129*$G$3,0)</f>
        <v>5309</v>
      </c>
      <c r="F129" s="256">
        <f>ROUNDDOWN(E129*0.9,0)</f>
        <v>4778</v>
      </c>
      <c r="G129" s="257">
        <f>E129-F129</f>
        <v>531</v>
      </c>
      <c r="H129" s="275">
        <f>ROUNDDOWN(E129*0.8,0)</f>
        <v>4247</v>
      </c>
      <c r="I129" s="259">
        <f>E129-H129</f>
        <v>1062</v>
      </c>
      <c r="J129" s="256">
        <f>ROUNDDOWN(E129*0.7,0)</f>
        <v>3716</v>
      </c>
      <c r="K129" s="257">
        <f>E129-J129</f>
        <v>1593</v>
      </c>
      <c r="L129" s="1"/>
    </row>
    <row r="130" spans="1:12" ht="19.5" customHeight="1">
      <c r="A130" s="449"/>
      <c r="B130" s="469"/>
      <c r="C130" s="80" t="s">
        <v>29</v>
      </c>
      <c r="D130" s="276">
        <v>638</v>
      </c>
      <c r="E130" s="255">
        <f>ROUNDDOWN(D130*$G$3,0)</f>
        <v>6590</v>
      </c>
      <c r="F130" s="254">
        <f>ROUNDDOWN(E130*0.9,0)</f>
        <v>5931</v>
      </c>
      <c r="G130" s="255">
        <f>E130-F130</f>
        <v>659</v>
      </c>
      <c r="H130" s="270">
        <f>ROUNDDOWN(E130*0.8,0)</f>
        <v>5272</v>
      </c>
      <c r="I130" s="271">
        <f>E130-H130</f>
        <v>1318</v>
      </c>
      <c r="J130" s="254">
        <f>ROUNDDOWN(E130*0.7,0)</f>
        <v>4613</v>
      </c>
      <c r="K130" s="255">
        <f>E130-J130</f>
        <v>1977</v>
      </c>
      <c r="L130" s="1"/>
    </row>
    <row r="131" spans="1:12" ht="28.5" customHeight="1">
      <c r="A131" s="1"/>
      <c r="B131" s="4"/>
      <c r="C131" s="1"/>
      <c r="D131" s="1"/>
      <c r="E131" s="1"/>
      <c r="F131" s="1"/>
      <c r="G131" s="1"/>
      <c r="H131" s="149"/>
      <c r="I131" s="147"/>
      <c r="J131" s="1"/>
      <c r="K131" s="1"/>
      <c r="L131" s="1"/>
    </row>
    <row r="132" spans="1:12" ht="44.25" customHeight="1">
      <c r="A132" s="461" t="s">
        <v>237</v>
      </c>
      <c r="B132" s="461"/>
      <c r="C132" s="461"/>
      <c r="D132" s="461"/>
      <c r="E132" s="461"/>
      <c r="F132" s="461"/>
      <c r="G132" s="461"/>
      <c r="H132" s="147"/>
      <c r="I132" s="149"/>
      <c r="J132" s="1"/>
      <c r="K132" s="1"/>
      <c r="L132" s="1"/>
    </row>
    <row r="133" spans="1:12" ht="44.25" customHeight="1">
      <c r="A133" s="4"/>
      <c r="B133" s="4"/>
      <c r="C133" s="1"/>
      <c r="D133" s="177" t="s">
        <v>125</v>
      </c>
      <c r="E133" s="176" t="s">
        <v>268</v>
      </c>
      <c r="F133" s="176" t="s">
        <v>269</v>
      </c>
      <c r="G133" s="177" t="s">
        <v>126</v>
      </c>
      <c r="H133" s="178" t="s">
        <v>270</v>
      </c>
      <c r="I133" s="179" t="s">
        <v>271</v>
      </c>
      <c r="J133" s="178" t="s">
        <v>393</v>
      </c>
      <c r="K133" s="179" t="s">
        <v>394</v>
      </c>
      <c r="L133" s="1"/>
    </row>
    <row r="134" spans="1:12" ht="45" customHeight="1">
      <c r="A134" s="453" t="s">
        <v>40</v>
      </c>
      <c r="B134" s="454"/>
      <c r="C134" s="455"/>
      <c r="D134" s="161" t="s">
        <v>2</v>
      </c>
      <c r="E134" s="190" t="s">
        <v>281</v>
      </c>
      <c r="F134" s="193" t="s">
        <v>272</v>
      </c>
      <c r="G134" s="162" t="s">
        <v>265</v>
      </c>
      <c r="H134" s="194" t="s">
        <v>266</v>
      </c>
      <c r="I134" s="163" t="s">
        <v>267</v>
      </c>
      <c r="J134" s="194" t="s">
        <v>392</v>
      </c>
      <c r="K134" s="163" t="s">
        <v>395</v>
      </c>
      <c r="L134" s="1"/>
    </row>
    <row r="135" spans="1:12" ht="29.25" customHeight="1">
      <c r="A135" s="325" t="s">
        <v>60</v>
      </c>
      <c r="B135" s="464"/>
      <c r="C135" s="326"/>
      <c r="D135" s="44">
        <v>12</v>
      </c>
      <c r="E135" s="45">
        <f aca="true" t="shared" si="44" ref="E135:E147">ROUNDDOWN(D135*$G$3,0)</f>
        <v>123</v>
      </c>
      <c r="F135" s="44">
        <f aca="true" t="shared" si="45" ref="F135:F147">ROUNDDOWN(E135*0.9,0)</f>
        <v>110</v>
      </c>
      <c r="G135" s="45">
        <f aca="true" t="shared" si="46" ref="G135:G147">E135-F135</f>
        <v>13</v>
      </c>
      <c r="H135" s="40">
        <f aca="true" t="shared" si="47" ref="H135:H147">ROUNDDOWN(E135*0.8,0)</f>
        <v>98</v>
      </c>
      <c r="I135" s="41">
        <f aca="true" t="shared" si="48" ref="I135:I147">E135-H135</f>
        <v>25</v>
      </c>
      <c r="J135" s="40">
        <f>ROUNDDOWN(E135*0.7,0)</f>
        <v>86</v>
      </c>
      <c r="K135" s="41">
        <f>E135-J135</f>
        <v>37</v>
      </c>
      <c r="L135" s="1"/>
    </row>
    <row r="136" spans="1:12" ht="29.25" customHeight="1">
      <c r="A136" s="659" t="s">
        <v>328</v>
      </c>
      <c r="B136" s="660"/>
      <c r="C136" s="661"/>
      <c r="D136" s="662">
        <v>200</v>
      </c>
      <c r="E136" s="45">
        <f>ROUNDDOWN(D136*$G$3,0)</f>
        <v>2066</v>
      </c>
      <c r="F136" s="44">
        <f>ROUNDDOWN(E136*0.9,0)</f>
        <v>1859</v>
      </c>
      <c r="G136" s="45">
        <f>E136-F136</f>
        <v>207</v>
      </c>
      <c r="H136" s="40">
        <f>ROUNDDOWN(E136*0.8,0)</f>
        <v>1652</v>
      </c>
      <c r="I136" s="41">
        <f>E136-H136</f>
        <v>414</v>
      </c>
      <c r="J136" s="40">
        <f>ROUNDDOWN(E136*0.7,0)</f>
        <v>1446</v>
      </c>
      <c r="K136" s="41">
        <f>E136-J136</f>
        <v>620</v>
      </c>
      <c r="L136" s="1"/>
    </row>
    <row r="137" spans="1:12" ht="29.25" customHeight="1">
      <c r="A137" s="663" t="s">
        <v>329</v>
      </c>
      <c r="B137" s="664"/>
      <c r="C137" s="665"/>
      <c r="D137" s="666">
        <v>100</v>
      </c>
      <c r="E137" s="45">
        <f>ROUNDDOWN(D137*$G$3,0)</f>
        <v>1033</v>
      </c>
      <c r="F137" s="44">
        <f>ROUNDDOWN(E137*0.9,0)</f>
        <v>929</v>
      </c>
      <c r="G137" s="45">
        <f>E137-F137</f>
        <v>104</v>
      </c>
      <c r="H137" s="40">
        <f>ROUNDDOWN(E137*0.8,0)</f>
        <v>826</v>
      </c>
      <c r="I137" s="41">
        <f>E137-H137</f>
        <v>207</v>
      </c>
      <c r="J137" s="40">
        <f>ROUNDDOWN(E137*0.7,0)</f>
        <v>723</v>
      </c>
      <c r="K137" s="41">
        <f>E137-J137</f>
        <v>310</v>
      </c>
      <c r="L137" s="1"/>
    </row>
    <row r="138" spans="1:12" ht="29.25" customHeight="1">
      <c r="A138" s="325" t="s">
        <v>143</v>
      </c>
      <c r="B138" s="464"/>
      <c r="C138" s="326"/>
      <c r="D138" s="44">
        <v>56</v>
      </c>
      <c r="E138" s="45">
        <f t="shared" si="44"/>
        <v>578</v>
      </c>
      <c r="F138" s="44">
        <f t="shared" si="45"/>
        <v>520</v>
      </c>
      <c r="G138" s="45">
        <f t="shared" si="46"/>
        <v>58</v>
      </c>
      <c r="H138" s="40">
        <f t="shared" si="47"/>
        <v>462</v>
      </c>
      <c r="I138" s="41">
        <f t="shared" si="48"/>
        <v>116</v>
      </c>
      <c r="J138" s="40">
        <f aca="true" t="shared" si="49" ref="J138:J147">ROUNDDOWN(E138*0.7,0)</f>
        <v>404</v>
      </c>
      <c r="K138" s="41">
        <f aca="true" t="shared" si="50" ref="K138:K147">E138-J138</f>
        <v>174</v>
      </c>
      <c r="L138" s="1"/>
    </row>
    <row r="139" spans="1:12" ht="29.25" customHeight="1">
      <c r="A139" s="325" t="s">
        <v>65</v>
      </c>
      <c r="B139" s="464"/>
      <c r="C139" s="326"/>
      <c r="D139" s="44">
        <v>200</v>
      </c>
      <c r="E139" s="45">
        <f t="shared" si="44"/>
        <v>2066</v>
      </c>
      <c r="F139" s="44">
        <f t="shared" si="45"/>
        <v>1859</v>
      </c>
      <c r="G139" s="45">
        <f t="shared" si="46"/>
        <v>207</v>
      </c>
      <c r="H139" s="40">
        <f t="shared" si="47"/>
        <v>1652</v>
      </c>
      <c r="I139" s="41">
        <f t="shared" si="48"/>
        <v>414</v>
      </c>
      <c r="J139" s="40">
        <f t="shared" si="49"/>
        <v>1446</v>
      </c>
      <c r="K139" s="41">
        <f t="shared" si="50"/>
        <v>620</v>
      </c>
      <c r="L139" s="1"/>
    </row>
    <row r="140" spans="1:12" ht="29.25" customHeight="1">
      <c r="A140" s="325" t="s">
        <v>61</v>
      </c>
      <c r="B140" s="464"/>
      <c r="C140" s="326"/>
      <c r="D140" s="44">
        <v>120</v>
      </c>
      <c r="E140" s="45">
        <f t="shared" si="44"/>
        <v>1239</v>
      </c>
      <c r="F140" s="44">
        <f t="shared" si="45"/>
        <v>1115</v>
      </c>
      <c r="G140" s="45">
        <f t="shared" si="46"/>
        <v>124</v>
      </c>
      <c r="H140" s="40">
        <f t="shared" si="47"/>
        <v>991</v>
      </c>
      <c r="I140" s="41">
        <f t="shared" si="48"/>
        <v>248</v>
      </c>
      <c r="J140" s="40">
        <f t="shared" si="49"/>
        <v>867</v>
      </c>
      <c r="K140" s="41">
        <f t="shared" si="50"/>
        <v>372</v>
      </c>
      <c r="L140" s="1"/>
    </row>
    <row r="141" spans="1:12" ht="29.25" customHeight="1">
      <c r="A141" s="325" t="s">
        <v>64</v>
      </c>
      <c r="B141" s="464"/>
      <c r="C141" s="326"/>
      <c r="D141" s="44">
        <v>184</v>
      </c>
      <c r="E141" s="45">
        <f t="shared" si="44"/>
        <v>1900</v>
      </c>
      <c r="F141" s="44">
        <f t="shared" si="45"/>
        <v>1710</v>
      </c>
      <c r="G141" s="45">
        <f t="shared" si="46"/>
        <v>190</v>
      </c>
      <c r="H141" s="40">
        <f t="shared" si="47"/>
        <v>1520</v>
      </c>
      <c r="I141" s="41">
        <f t="shared" si="48"/>
        <v>380</v>
      </c>
      <c r="J141" s="40">
        <f t="shared" si="49"/>
        <v>1330</v>
      </c>
      <c r="K141" s="41">
        <f t="shared" si="50"/>
        <v>570</v>
      </c>
      <c r="L141" s="1"/>
    </row>
    <row r="142" spans="1:12" ht="29.25" customHeight="1">
      <c r="A142" s="325" t="s">
        <v>67</v>
      </c>
      <c r="B142" s="464"/>
      <c r="C142" s="326"/>
      <c r="D142" s="667">
        <v>8</v>
      </c>
      <c r="E142" s="668">
        <f t="shared" si="44"/>
        <v>82</v>
      </c>
      <c r="F142" s="667">
        <f t="shared" si="45"/>
        <v>73</v>
      </c>
      <c r="G142" s="668">
        <f t="shared" si="46"/>
        <v>9</v>
      </c>
      <c r="H142" s="666">
        <f t="shared" si="47"/>
        <v>65</v>
      </c>
      <c r="I142" s="669">
        <f t="shared" si="48"/>
        <v>17</v>
      </c>
      <c r="J142" s="666">
        <f t="shared" si="49"/>
        <v>57</v>
      </c>
      <c r="K142" s="669">
        <f t="shared" si="50"/>
        <v>25</v>
      </c>
      <c r="L142" s="1"/>
    </row>
    <row r="143" spans="1:12" ht="29.25" customHeight="1">
      <c r="A143" s="671" t="s">
        <v>330</v>
      </c>
      <c r="B143" s="672"/>
      <c r="C143" s="673"/>
      <c r="D143" s="670">
        <v>3</v>
      </c>
      <c r="E143" s="668">
        <f>ROUNDDOWN(D143*$G$3,0)</f>
        <v>30</v>
      </c>
      <c r="F143" s="667">
        <f>ROUNDDOWN(E143*0.9,0)</f>
        <v>27</v>
      </c>
      <c r="G143" s="668">
        <f>E143-F143</f>
        <v>3</v>
      </c>
      <c r="H143" s="666">
        <f>ROUNDDOWN(E143*0.8,0)</f>
        <v>24</v>
      </c>
      <c r="I143" s="669">
        <f>E143-H143</f>
        <v>6</v>
      </c>
      <c r="J143" s="666">
        <f>ROUNDDOWN(E143*0.7,0)</f>
        <v>21</v>
      </c>
      <c r="K143" s="669">
        <f>E143-J143</f>
        <v>9</v>
      </c>
      <c r="L143" s="1"/>
    </row>
    <row r="144" spans="1:12" ht="29.25" customHeight="1">
      <c r="A144" s="663" t="s">
        <v>331</v>
      </c>
      <c r="B144" s="664"/>
      <c r="C144" s="665"/>
      <c r="D144" s="666">
        <v>4</v>
      </c>
      <c r="E144" s="668">
        <f>ROUNDDOWN(D144*$G$3,0)</f>
        <v>41</v>
      </c>
      <c r="F144" s="667">
        <f>ROUNDDOWN(E144*0.9,0)</f>
        <v>36</v>
      </c>
      <c r="G144" s="668">
        <f>E144-F144</f>
        <v>5</v>
      </c>
      <c r="H144" s="666">
        <f>ROUNDDOWN(E144*0.8,0)</f>
        <v>32</v>
      </c>
      <c r="I144" s="669">
        <f>E144-H144</f>
        <v>9</v>
      </c>
      <c r="J144" s="666">
        <f>ROUNDDOWN(E144*0.7,0)</f>
        <v>28</v>
      </c>
      <c r="K144" s="669">
        <f>E144-J144</f>
        <v>13</v>
      </c>
      <c r="L144" s="1"/>
    </row>
    <row r="145" spans="1:12" ht="29.25" customHeight="1">
      <c r="A145" s="463" t="s">
        <v>131</v>
      </c>
      <c r="B145" s="463"/>
      <c r="C145" s="463"/>
      <c r="D145" s="46">
        <v>18</v>
      </c>
      <c r="E145" s="47">
        <f t="shared" si="44"/>
        <v>185</v>
      </c>
      <c r="F145" s="46">
        <f t="shared" si="45"/>
        <v>166</v>
      </c>
      <c r="G145" s="47">
        <f t="shared" si="46"/>
        <v>19</v>
      </c>
      <c r="H145" s="37">
        <f t="shared" si="47"/>
        <v>148</v>
      </c>
      <c r="I145" s="38">
        <f t="shared" si="48"/>
        <v>37</v>
      </c>
      <c r="J145" s="37">
        <f t="shared" si="49"/>
        <v>129</v>
      </c>
      <c r="K145" s="38">
        <f t="shared" si="50"/>
        <v>56</v>
      </c>
      <c r="L145" s="1"/>
    </row>
    <row r="146" spans="1:12" ht="29.25" customHeight="1">
      <c r="A146" s="465" t="s">
        <v>132</v>
      </c>
      <c r="B146" s="465"/>
      <c r="C146" s="465"/>
      <c r="D146" s="50">
        <v>12</v>
      </c>
      <c r="E146" s="51">
        <f t="shared" si="44"/>
        <v>123</v>
      </c>
      <c r="F146" s="50">
        <f t="shared" si="45"/>
        <v>110</v>
      </c>
      <c r="G146" s="51">
        <f t="shared" si="46"/>
        <v>13</v>
      </c>
      <c r="H146" s="61">
        <f t="shared" si="47"/>
        <v>98</v>
      </c>
      <c r="I146" s="79">
        <f t="shared" si="48"/>
        <v>25</v>
      </c>
      <c r="J146" s="61">
        <f t="shared" si="49"/>
        <v>86</v>
      </c>
      <c r="K146" s="79">
        <f t="shared" si="50"/>
        <v>37</v>
      </c>
      <c r="L146" s="1"/>
    </row>
    <row r="147" spans="1:12" ht="29.25" customHeight="1">
      <c r="A147" s="468" t="s">
        <v>73</v>
      </c>
      <c r="B147" s="468"/>
      <c r="C147" s="468"/>
      <c r="D147" s="48">
        <v>6</v>
      </c>
      <c r="E147" s="49">
        <f t="shared" si="44"/>
        <v>61</v>
      </c>
      <c r="F147" s="48">
        <f t="shared" si="45"/>
        <v>54</v>
      </c>
      <c r="G147" s="49">
        <f t="shared" si="46"/>
        <v>7</v>
      </c>
      <c r="H147" s="40">
        <f t="shared" si="47"/>
        <v>48</v>
      </c>
      <c r="I147" s="41">
        <f t="shared" si="48"/>
        <v>13</v>
      </c>
      <c r="J147" s="40">
        <f t="shared" si="49"/>
        <v>42</v>
      </c>
      <c r="K147" s="41">
        <f t="shared" si="50"/>
        <v>19</v>
      </c>
      <c r="L147" s="1"/>
    </row>
    <row r="148" spans="1:12" ht="6" customHeight="1">
      <c r="A148" s="1"/>
      <c r="B148" s="1"/>
      <c r="C148" s="1"/>
      <c r="D148" s="3"/>
      <c r="E148" s="1"/>
      <c r="F148" s="1"/>
      <c r="G148" s="1"/>
      <c r="H148" s="1"/>
      <c r="I148" s="4"/>
      <c r="J148" s="1"/>
      <c r="K148" s="1"/>
      <c r="L148" s="1"/>
    </row>
  </sheetData>
  <sheetProtection/>
  <mergeCells count="99">
    <mergeCell ref="A143:C143"/>
    <mergeCell ref="A144:C144"/>
    <mergeCell ref="A62:C62"/>
    <mergeCell ref="A102:E102"/>
    <mergeCell ref="F102:K102"/>
    <mergeCell ref="A72:C72"/>
    <mergeCell ref="A100:E100"/>
    <mergeCell ref="A73:C73"/>
    <mergeCell ref="A85:C85"/>
    <mergeCell ref="A77:C77"/>
    <mergeCell ref="F95:K95"/>
    <mergeCell ref="A96:E96"/>
    <mergeCell ref="A78:C78"/>
    <mergeCell ref="A75:C75"/>
    <mergeCell ref="A76:C76"/>
    <mergeCell ref="A101:E101"/>
    <mergeCell ref="F101:K101"/>
    <mergeCell ref="A97:E97"/>
    <mergeCell ref="A95:E95"/>
    <mergeCell ref="A87:G87"/>
    <mergeCell ref="A147:C147"/>
    <mergeCell ref="B127:B128"/>
    <mergeCell ref="B129:B130"/>
    <mergeCell ref="A120:A124"/>
    <mergeCell ref="B121:B122"/>
    <mergeCell ref="A104:I104"/>
    <mergeCell ref="A106:G106"/>
    <mergeCell ref="A126:A130"/>
    <mergeCell ref="A138:C138"/>
    <mergeCell ref="A145:C145"/>
    <mergeCell ref="B47:B51"/>
    <mergeCell ref="A146:C146"/>
    <mergeCell ref="A135:C135"/>
    <mergeCell ref="B25:B29"/>
    <mergeCell ref="A98:E98"/>
    <mergeCell ref="A99:E99"/>
    <mergeCell ref="A88:C88"/>
    <mergeCell ref="A83:C83"/>
    <mergeCell ref="A32:G32"/>
    <mergeCell ref="A64:C64"/>
    <mergeCell ref="A94:E94"/>
    <mergeCell ref="B115:B116"/>
    <mergeCell ref="A134:C134"/>
    <mergeCell ref="A132:G132"/>
    <mergeCell ref="A141:C141"/>
    <mergeCell ref="A139:C139"/>
    <mergeCell ref="A140:C140"/>
    <mergeCell ref="F94:K94"/>
    <mergeCell ref="F97:K97"/>
    <mergeCell ref="A103:E103"/>
    <mergeCell ref="A142:C142"/>
    <mergeCell ref="A108:A112"/>
    <mergeCell ref="B109:B110"/>
    <mergeCell ref="B123:B124"/>
    <mergeCell ref="B117:B118"/>
    <mergeCell ref="B111:B112"/>
    <mergeCell ref="A114:A118"/>
    <mergeCell ref="A136:C136"/>
    <mergeCell ref="A137:C137"/>
    <mergeCell ref="A66:C66"/>
    <mergeCell ref="A67:C67"/>
    <mergeCell ref="A70:C70"/>
    <mergeCell ref="A71:C71"/>
    <mergeCell ref="A69:C69"/>
    <mergeCell ref="A89:C89"/>
    <mergeCell ref="A79:C79"/>
    <mergeCell ref="A84:C84"/>
    <mergeCell ref="A80:C80"/>
    <mergeCell ref="A86:C86"/>
    <mergeCell ref="A68:C68"/>
    <mergeCell ref="A65:C65"/>
    <mergeCell ref="A58:G58"/>
    <mergeCell ref="A46:A56"/>
    <mergeCell ref="A5:G5"/>
    <mergeCell ref="B35:B39"/>
    <mergeCell ref="B40:B44"/>
    <mergeCell ref="A33:C33"/>
    <mergeCell ref="A63:C63"/>
    <mergeCell ref="A61:C61"/>
    <mergeCell ref="F98:K98"/>
    <mergeCell ref="F99:K99"/>
    <mergeCell ref="F100:K100"/>
    <mergeCell ref="F103:K103"/>
    <mergeCell ref="F96:K96"/>
    <mergeCell ref="A74:C74"/>
    <mergeCell ref="A90:C90"/>
    <mergeCell ref="A91:C91"/>
    <mergeCell ref="A82:C82"/>
    <mergeCell ref="A81:C81"/>
    <mergeCell ref="A1:G1"/>
    <mergeCell ref="A7:A17"/>
    <mergeCell ref="B8:B12"/>
    <mergeCell ref="B13:B17"/>
    <mergeCell ref="A60:C60"/>
    <mergeCell ref="A6:C6"/>
    <mergeCell ref="A19:A29"/>
    <mergeCell ref="A34:A44"/>
    <mergeCell ref="B20:B24"/>
    <mergeCell ref="B52:B56"/>
  </mergeCells>
  <dataValidations count="1">
    <dataValidation allowBlank="1" showInputMessage="1" showErrorMessage="1" imeMode="off" sqref="D88:D93 D1:D86 D105:D65536"/>
  </dataValidations>
  <printOptions horizontalCentered="1"/>
  <pageMargins left="0.35433070866141736" right="0.35433070866141736" top="0.7086614173228347" bottom="0.35433070866141736" header="0.3937007874015748" footer="0.31496062992125984"/>
  <pageSetup horizontalDpi="600" verticalDpi="600" orientation="portrait" paperSize="9" scale="80" r:id="rId1"/>
  <headerFooter>
    <oddHeader>&amp;C&amp;"ＭＳ 明朝,標準"短期入所生活介護・介護予防短期入所生活介護</oddHeader>
  </headerFooter>
  <rowBreaks count="5" manualBreakCount="5">
    <brk id="30" max="255" man="1"/>
    <brk id="57" max="255" man="1"/>
    <brk id="103" max="11" man="1"/>
    <brk id="105" max="255" man="1"/>
    <brk id="131" max="11" man="1"/>
  </rowBreaks>
</worksheet>
</file>

<file path=xl/worksheets/sheet7.xml><?xml version="1.0" encoding="utf-8"?>
<worksheet xmlns="http://schemas.openxmlformats.org/spreadsheetml/2006/main" xmlns:r="http://schemas.openxmlformats.org/officeDocument/2006/relationships">
  <sheetPr>
    <tabColor theme="9" tint="0.39998000860214233"/>
  </sheetPr>
  <dimension ref="A1:P120"/>
  <sheetViews>
    <sheetView showGridLines="0" tabSelected="1" view="pageBreakPreview" zoomScaleSheetLayoutView="100" workbookViewId="0" topLeftCell="A61">
      <selection activeCell="J59" sqref="J59"/>
    </sheetView>
  </sheetViews>
  <sheetFormatPr defaultColWidth="9.00390625" defaultRowHeight="15"/>
  <cols>
    <col min="1" max="1" width="4.421875" style="25" customWidth="1"/>
    <col min="2" max="2" width="10.57421875" style="25" customWidth="1"/>
    <col min="3" max="3" width="13.7109375" style="25" customWidth="1"/>
    <col min="4" max="4" width="8.00390625" style="30" customWidth="1"/>
    <col min="5" max="6" width="11.421875" style="25" customWidth="1"/>
    <col min="7" max="7" width="10.140625" style="25" customWidth="1"/>
    <col min="8" max="8" width="11.421875" style="25" customWidth="1"/>
    <col min="9" max="9" width="10.140625" style="26" customWidth="1"/>
    <col min="10" max="10" width="11.421875" style="25" customWidth="1"/>
    <col min="11" max="11" width="10.140625" style="25" customWidth="1"/>
    <col min="12" max="12" width="1.28515625" style="25" customWidth="1"/>
    <col min="13" max="13" width="15.00390625" style="25" customWidth="1"/>
    <col min="14" max="16384" width="9.00390625" style="25" customWidth="1"/>
  </cols>
  <sheetData>
    <row r="1" spans="1:12" ht="15" customHeight="1">
      <c r="A1" s="375"/>
      <c r="B1" s="375"/>
      <c r="C1" s="375"/>
      <c r="D1" s="375"/>
      <c r="E1" s="375"/>
      <c r="F1" s="375"/>
      <c r="G1" s="375"/>
      <c r="H1" s="147"/>
      <c r="I1" s="149"/>
      <c r="J1" s="1"/>
      <c r="K1" s="1"/>
      <c r="L1" s="1"/>
    </row>
    <row r="2" spans="1:12" ht="12.75" customHeight="1">
      <c r="A2" s="94"/>
      <c r="B2" s="94"/>
      <c r="C2" s="94"/>
      <c r="D2" s="94"/>
      <c r="E2" s="94"/>
      <c r="F2" s="94"/>
      <c r="G2" s="94"/>
      <c r="H2" s="147"/>
      <c r="I2" s="149"/>
      <c r="J2" s="1"/>
      <c r="K2" s="1"/>
      <c r="L2" s="1"/>
    </row>
    <row r="3" spans="1:12" ht="18.75" customHeight="1">
      <c r="A3" s="1"/>
      <c r="B3" s="1"/>
      <c r="C3" s="1"/>
      <c r="D3" s="33" t="s">
        <v>127</v>
      </c>
      <c r="E3" s="12" t="str">
        <f>'入力'!C4</f>
        <v>６級地</v>
      </c>
      <c r="F3" s="3" t="s">
        <v>35</v>
      </c>
      <c r="G3" s="23">
        <f>VLOOKUP('入力'!C4,'入力'!F5:I11,4,FALSE)</f>
        <v>10.27</v>
      </c>
      <c r="H3" s="147"/>
      <c r="I3" s="149"/>
      <c r="J3" s="1"/>
      <c r="K3" s="1"/>
      <c r="L3" s="1"/>
    </row>
    <row r="4" spans="1:12" s="55" customFormat="1" ht="10.5" customHeight="1">
      <c r="A4" s="6"/>
      <c r="B4" s="2"/>
      <c r="C4" s="6"/>
      <c r="D4" s="6"/>
      <c r="E4" s="6"/>
      <c r="F4" s="6"/>
      <c r="G4" s="6"/>
      <c r="H4" s="148"/>
      <c r="I4" s="148"/>
      <c r="J4" s="6"/>
      <c r="K4" s="6"/>
      <c r="L4" s="6"/>
    </row>
    <row r="5" spans="1:12" s="55" customFormat="1" ht="24" customHeight="1">
      <c r="A5" s="549" t="s">
        <v>213</v>
      </c>
      <c r="B5" s="549"/>
      <c r="C5" s="549"/>
      <c r="D5" s="549"/>
      <c r="E5" s="549"/>
      <c r="F5" s="549"/>
      <c r="G5" s="549"/>
      <c r="H5" s="148"/>
      <c r="I5" s="148"/>
      <c r="J5" s="6"/>
      <c r="K5" s="6"/>
      <c r="L5" s="6"/>
    </row>
    <row r="6" spans="1:12" s="55" customFormat="1" ht="32.25" customHeight="1">
      <c r="A6" s="523"/>
      <c r="B6" s="523"/>
      <c r="C6" s="523"/>
      <c r="D6" s="177" t="s">
        <v>125</v>
      </c>
      <c r="E6" s="176" t="s">
        <v>268</v>
      </c>
      <c r="F6" s="176" t="s">
        <v>269</v>
      </c>
      <c r="G6" s="177" t="s">
        <v>126</v>
      </c>
      <c r="H6" s="178" t="s">
        <v>270</v>
      </c>
      <c r="I6" s="179" t="s">
        <v>271</v>
      </c>
      <c r="J6" s="178" t="s">
        <v>393</v>
      </c>
      <c r="K6" s="179" t="s">
        <v>398</v>
      </c>
      <c r="L6" s="6"/>
    </row>
    <row r="7" spans="1:12" ht="45" customHeight="1">
      <c r="A7" s="520" t="s">
        <v>163</v>
      </c>
      <c r="B7" s="514" t="s">
        <v>21</v>
      </c>
      <c r="C7" s="515"/>
      <c r="D7" s="106" t="s">
        <v>2</v>
      </c>
      <c r="E7" s="191" t="s">
        <v>281</v>
      </c>
      <c r="F7" s="192" t="s">
        <v>272</v>
      </c>
      <c r="G7" s="164" t="s">
        <v>265</v>
      </c>
      <c r="H7" s="53" t="s">
        <v>266</v>
      </c>
      <c r="I7" s="165" t="s">
        <v>267</v>
      </c>
      <c r="J7" s="53" t="s">
        <v>392</v>
      </c>
      <c r="K7" s="165" t="s">
        <v>395</v>
      </c>
      <c r="L7" s="1"/>
    </row>
    <row r="8" spans="1:12" ht="19.5" customHeight="1">
      <c r="A8" s="520"/>
      <c r="B8" s="508" t="s">
        <v>3</v>
      </c>
      <c r="C8" s="509"/>
      <c r="D8" s="266">
        <v>536</v>
      </c>
      <c r="E8" s="257">
        <f>ROUNDDOWN(D8*$G$3,0)</f>
        <v>5504</v>
      </c>
      <c r="F8" s="256">
        <f>ROUNDDOWN(E8*0.9,0)</f>
        <v>4953</v>
      </c>
      <c r="G8" s="257">
        <f>E8-F8</f>
        <v>551</v>
      </c>
      <c r="H8" s="256">
        <f>ROUNDDOWN(E8*0.8,0)</f>
        <v>4403</v>
      </c>
      <c r="I8" s="257">
        <f>E8-H8</f>
        <v>1101</v>
      </c>
      <c r="J8" s="256">
        <f>ROUNDDOWN(E8*0.7,0)</f>
        <v>3852</v>
      </c>
      <c r="K8" s="257">
        <f>E8-J8</f>
        <v>1652</v>
      </c>
      <c r="L8" s="1"/>
    </row>
    <row r="9" spans="1:12" ht="19.5" customHeight="1">
      <c r="A9" s="520"/>
      <c r="B9" s="510" t="s">
        <v>4</v>
      </c>
      <c r="C9" s="511"/>
      <c r="D9" s="274">
        <v>602</v>
      </c>
      <c r="E9" s="259">
        <f>ROUNDDOWN(D9*$G$3,0)</f>
        <v>6182</v>
      </c>
      <c r="F9" s="275">
        <f>ROUNDDOWN(E9*0.9,0)</f>
        <v>5563</v>
      </c>
      <c r="G9" s="259">
        <f>E9-F9</f>
        <v>619</v>
      </c>
      <c r="H9" s="275">
        <f aca="true" t="shared" si="0" ref="H9:H62">ROUNDDOWN(E9*0.8,0)</f>
        <v>4945</v>
      </c>
      <c r="I9" s="259">
        <f aca="true" t="shared" si="1" ref="I9:I62">E9-H9</f>
        <v>1237</v>
      </c>
      <c r="J9" s="275">
        <f>ROUNDDOWN(E9*0.7,0)</f>
        <v>4327</v>
      </c>
      <c r="K9" s="259">
        <f>E9-J9</f>
        <v>1855</v>
      </c>
      <c r="L9" s="1"/>
    </row>
    <row r="10" spans="1:12" ht="19.5" customHeight="1">
      <c r="A10" s="520"/>
      <c r="B10" s="510" t="s">
        <v>5</v>
      </c>
      <c r="C10" s="511"/>
      <c r="D10" s="274">
        <v>671</v>
      </c>
      <c r="E10" s="259">
        <f>ROUNDDOWN(D10*$G$3,0)</f>
        <v>6891</v>
      </c>
      <c r="F10" s="275">
        <f>ROUNDDOWN(E10*0.9,0)</f>
        <v>6201</v>
      </c>
      <c r="G10" s="259">
        <f>E10-F10</f>
        <v>690</v>
      </c>
      <c r="H10" s="275">
        <f t="shared" si="0"/>
        <v>5512</v>
      </c>
      <c r="I10" s="259">
        <f t="shared" si="1"/>
        <v>1379</v>
      </c>
      <c r="J10" s="275">
        <f>ROUNDDOWN(E10*0.7,0)</f>
        <v>4823</v>
      </c>
      <c r="K10" s="259">
        <f>E10-J10</f>
        <v>2068</v>
      </c>
      <c r="L10" s="1"/>
    </row>
    <row r="11" spans="1:12" ht="19.5" customHeight="1">
      <c r="A11" s="520"/>
      <c r="B11" s="510" t="s">
        <v>6</v>
      </c>
      <c r="C11" s="511"/>
      <c r="D11" s="274">
        <v>735</v>
      </c>
      <c r="E11" s="259">
        <f>ROUNDDOWN(D11*$G$3,0)</f>
        <v>7548</v>
      </c>
      <c r="F11" s="275">
        <f>ROUNDDOWN(E11*0.9,0)</f>
        <v>6793</v>
      </c>
      <c r="G11" s="259">
        <f>E11-F11</f>
        <v>755</v>
      </c>
      <c r="H11" s="275">
        <f t="shared" si="0"/>
        <v>6038</v>
      </c>
      <c r="I11" s="259">
        <f t="shared" si="1"/>
        <v>1510</v>
      </c>
      <c r="J11" s="275">
        <f>ROUNDDOWN(E11*0.7,0)</f>
        <v>5283</v>
      </c>
      <c r="K11" s="259">
        <f>E11-J11</f>
        <v>2265</v>
      </c>
      <c r="L11" s="1"/>
    </row>
    <row r="12" spans="1:12" ht="19.5" customHeight="1">
      <c r="A12" s="520"/>
      <c r="B12" s="512" t="s">
        <v>7</v>
      </c>
      <c r="C12" s="513"/>
      <c r="D12" s="276">
        <v>804</v>
      </c>
      <c r="E12" s="255">
        <f>ROUNDDOWN(D12*$G$3,0)</f>
        <v>8257</v>
      </c>
      <c r="F12" s="254">
        <f>ROUNDDOWN(E12*0.9,0)</f>
        <v>7431</v>
      </c>
      <c r="G12" s="255">
        <f>E12-F12</f>
        <v>826</v>
      </c>
      <c r="H12" s="254">
        <f t="shared" si="0"/>
        <v>6605</v>
      </c>
      <c r="I12" s="255">
        <f t="shared" si="1"/>
        <v>1652</v>
      </c>
      <c r="J12" s="254">
        <f>ROUNDDOWN(E12*0.7,0)</f>
        <v>5779</v>
      </c>
      <c r="K12" s="255">
        <f>E12-J12</f>
        <v>2478</v>
      </c>
      <c r="L12" s="1"/>
    </row>
    <row r="13" spans="1:12" ht="12" customHeight="1">
      <c r="A13" s="1"/>
      <c r="B13" s="1"/>
      <c r="C13" s="1"/>
      <c r="D13" s="3"/>
      <c r="E13" s="1"/>
      <c r="F13" s="1"/>
      <c r="G13" s="1"/>
      <c r="H13" s="155"/>
      <c r="I13" s="156"/>
      <c r="J13" s="1"/>
      <c r="K13" s="1"/>
      <c r="L13" s="1"/>
    </row>
    <row r="14" spans="1:12" ht="45" customHeight="1">
      <c r="A14" s="520" t="s">
        <v>164</v>
      </c>
      <c r="B14" s="514" t="s">
        <v>23</v>
      </c>
      <c r="C14" s="515"/>
      <c r="D14" s="106" t="s">
        <v>2</v>
      </c>
      <c r="E14" s="191" t="s">
        <v>281</v>
      </c>
      <c r="F14" s="192" t="s">
        <v>272</v>
      </c>
      <c r="G14" s="164" t="s">
        <v>265</v>
      </c>
      <c r="H14" s="53" t="s">
        <v>266</v>
      </c>
      <c r="I14" s="165" t="s">
        <v>267</v>
      </c>
      <c r="J14" s="53" t="s">
        <v>392</v>
      </c>
      <c r="K14" s="165" t="s">
        <v>395</v>
      </c>
      <c r="L14" s="1"/>
    </row>
    <row r="15" spans="1:12" ht="19.5" customHeight="1">
      <c r="A15" s="520"/>
      <c r="B15" s="547" t="s">
        <v>165</v>
      </c>
      <c r="C15" s="548"/>
      <c r="D15" s="75">
        <v>82</v>
      </c>
      <c r="E15" s="38">
        <f aca="true" t="shared" si="2" ref="E15:E31">ROUNDDOWN(D15*$G$3,0)</f>
        <v>842</v>
      </c>
      <c r="F15" s="37">
        <f aca="true" t="shared" si="3" ref="F15:F31">ROUNDDOWN(E15*0.9,0)</f>
        <v>757</v>
      </c>
      <c r="G15" s="38">
        <f aca="true" t="shared" si="4" ref="G15:G31">E15-F15</f>
        <v>85</v>
      </c>
      <c r="H15" s="37">
        <f t="shared" si="0"/>
        <v>673</v>
      </c>
      <c r="I15" s="38">
        <f t="shared" si="1"/>
        <v>169</v>
      </c>
      <c r="J15" s="37">
        <f>ROUNDDOWN(E15*0.7,0)</f>
        <v>589</v>
      </c>
      <c r="K15" s="38">
        <f>E15-J15</f>
        <v>253</v>
      </c>
      <c r="L15" s="1"/>
    </row>
    <row r="16" spans="1:12" ht="19.5" customHeight="1">
      <c r="A16" s="520"/>
      <c r="B16" s="536" t="s">
        <v>166</v>
      </c>
      <c r="C16" s="537"/>
      <c r="D16" s="59">
        <f>ROUND(D15*0.7,0)</f>
        <v>57</v>
      </c>
      <c r="E16" s="79">
        <f t="shared" si="2"/>
        <v>585</v>
      </c>
      <c r="F16" s="61">
        <f t="shared" si="3"/>
        <v>526</v>
      </c>
      <c r="G16" s="79">
        <f t="shared" si="4"/>
        <v>59</v>
      </c>
      <c r="H16" s="61">
        <f t="shared" si="0"/>
        <v>468</v>
      </c>
      <c r="I16" s="79">
        <f t="shared" si="1"/>
        <v>117</v>
      </c>
      <c r="J16" s="61">
        <f aca="true" t="shared" si="5" ref="J16:J31">ROUNDDOWN(E16*0.7,0)</f>
        <v>409</v>
      </c>
      <c r="K16" s="79">
        <f aca="true" t="shared" si="6" ref="K16:K31">E16-J16</f>
        <v>176</v>
      </c>
      <c r="L16" s="1"/>
    </row>
    <row r="17" spans="1:12" ht="19.5" customHeight="1">
      <c r="A17" s="520"/>
      <c r="B17" s="550" t="s">
        <v>167</v>
      </c>
      <c r="C17" s="551"/>
      <c r="D17" s="63">
        <v>20</v>
      </c>
      <c r="E17" s="41">
        <f t="shared" si="2"/>
        <v>205</v>
      </c>
      <c r="F17" s="40">
        <f t="shared" si="3"/>
        <v>184</v>
      </c>
      <c r="G17" s="41">
        <f t="shared" si="4"/>
        <v>21</v>
      </c>
      <c r="H17" s="40">
        <f t="shared" si="0"/>
        <v>164</v>
      </c>
      <c r="I17" s="41">
        <f t="shared" si="1"/>
        <v>41</v>
      </c>
      <c r="J17" s="40">
        <f t="shared" si="5"/>
        <v>143</v>
      </c>
      <c r="K17" s="41">
        <f t="shared" si="6"/>
        <v>62</v>
      </c>
      <c r="L17" s="1"/>
    </row>
    <row r="18" spans="1:12" ht="19.5" customHeight="1">
      <c r="A18" s="520"/>
      <c r="B18" s="538" t="s">
        <v>175</v>
      </c>
      <c r="C18" s="107" t="s">
        <v>168</v>
      </c>
      <c r="D18" s="98">
        <v>95</v>
      </c>
      <c r="E18" s="99">
        <f t="shared" si="2"/>
        <v>975</v>
      </c>
      <c r="F18" s="100">
        <f t="shared" si="3"/>
        <v>877</v>
      </c>
      <c r="G18" s="99">
        <f t="shared" si="4"/>
        <v>98</v>
      </c>
      <c r="H18" s="37">
        <f t="shared" si="0"/>
        <v>780</v>
      </c>
      <c r="I18" s="38">
        <f t="shared" si="1"/>
        <v>195</v>
      </c>
      <c r="J18" s="37">
        <f t="shared" si="5"/>
        <v>682</v>
      </c>
      <c r="K18" s="38">
        <f t="shared" si="6"/>
        <v>293</v>
      </c>
      <c r="L18" s="1"/>
    </row>
    <row r="19" spans="1:12" ht="19.5" customHeight="1">
      <c r="A19" s="520"/>
      <c r="B19" s="539"/>
      <c r="C19" s="108" t="s">
        <v>169</v>
      </c>
      <c r="D19" s="59">
        <v>192</v>
      </c>
      <c r="E19" s="79">
        <f>ROUNDDOWN(D19*$G$3,0)</f>
        <v>1971</v>
      </c>
      <c r="F19" s="61">
        <f>ROUNDDOWN(E19*0.9,0)</f>
        <v>1773</v>
      </c>
      <c r="G19" s="79">
        <f>E19-F19</f>
        <v>198</v>
      </c>
      <c r="H19" s="61">
        <f t="shared" si="0"/>
        <v>1576</v>
      </c>
      <c r="I19" s="79">
        <f t="shared" si="1"/>
        <v>395</v>
      </c>
      <c r="J19" s="61">
        <f t="shared" si="5"/>
        <v>1379</v>
      </c>
      <c r="K19" s="79">
        <f t="shared" si="6"/>
        <v>592</v>
      </c>
      <c r="L19" s="1"/>
    </row>
    <row r="20" spans="1:12" ht="19.5" customHeight="1">
      <c r="A20" s="520"/>
      <c r="B20" s="539"/>
      <c r="C20" s="108" t="s">
        <v>170</v>
      </c>
      <c r="D20" s="59">
        <v>261</v>
      </c>
      <c r="E20" s="79">
        <f>ROUNDDOWN(D20*$G$3,0)</f>
        <v>2680</v>
      </c>
      <c r="F20" s="61">
        <f>ROUNDDOWN(E20*0.9,0)</f>
        <v>2412</v>
      </c>
      <c r="G20" s="79">
        <f>E20-F20</f>
        <v>268</v>
      </c>
      <c r="H20" s="61">
        <f t="shared" si="0"/>
        <v>2144</v>
      </c>
      <c r="I20" s="79">
        <f t="shared" si="1"/>
        <v>536</v>
      </c>
      <c r="J20" s="61">
        <f t="shared" si="5"/>
        <v>1876</v>
      </c>
      <c r="K20" s="79">
        <f t="shared" si="6"/>
        <v>804</v>
      </c>
      <c r="L20" s="1"/>
    </row>
    <row r="21" spans="1:12" ht="19.5" customHeight="1">
      <c r="A21" s="520"/>
      <c r="B21" s="539"/>
      <c r="C21" s="108" t="s">
        <v>171</v>
      </c>
      <c r="D21" s="59">
        <v>347</v>
      </c>
      <c r="E21" s="79">
        <f>ROUNDDOWN(D21*$G$3,0)</f>
        <v>3563</v>
      </c>
      <c r="F21" s="61">
        <f>ROUNDDOWN(E21*0.9,0)</f>
        <v>3206</v>
      </c>
      <c r="G21" s="79">
        <f>E21-F21</f>
        <v>357</v>
      </c>
      <c r="H21" s="61">
        <f t="shared" si="0"/>
        <v>2850</v>
      </c>
      <c r="I21" s="79">
        <f t="shared" si="1"/>
        <v>713</v>
      </c>
      <c r="J21" s="61">
        <f t="shared" si="5"/>
        <v>2494</v>
      </c>
      <c r="K21" s="79">
        <f t="shared" si="6"/>
        <v>1069</v>
      </c>
      <c r="L21" s="1"/>
    </row>
    <row r="22" spans="1:12" ht="19.5" customHeight="1">
      <c r="A22" s="520"/>
      <c r="B22" s="539"/>
      <c r="C22" s="108" t="s">
        <v>172</v>
      </c>
      <c r="D22" s="59">
        <v>433</v>
      </c>
      <c r="E22" s="79">
        <f>ROUNDDOWN(D22*$G$3,0)</f>
        <v>4446</v>
      </c>
      <c r="F22" s="61">
        <f>ROUNDDOWN(E22*0.9,0)</f>
        <v>4001</v>
      </c>
      <c r="G22" s="79">
        <f>E22-F22</f>
        <v>445</v>
      </c>
      <c r="H22" s="61">
        <f t="shared" si="0"/>
        <v>3556</v>
      </c>
      <c r="I22" s="79">
        <f t="shared" si="1"/>
        <v>890</v>
      </c>
      <c r="J22" s="61">
        <f t="shared" si="5"/>
        <v>3112</v>
      </c>
      <c r="K22" s="79">
        <f t="shared" si="6"/>
        <v>1334</v>
      </c>
      <c r="L22" s="1"/>
    </row>
    <row r="23" spans="1:12" ht="19.5" customHeight="1">
      <c r="A23" s="520"/>
      <c r="B23" s="539"/>
      <c r="C23" s="108" t="s">
        <v>173</v>
      </c>
      <c r="D23" s="59">
        <f>D22+86</f>
        <v>519</v>
      </c>
      <c r="E23" s="79">
        <f>ROUNDDOWN(D23*$G$3,0)</f>
        <v>5330</v>
      </c>
      <c r="F23" s="61">
        <f>ROUNDDOWN(E23*0.9,0)</f>
        <v>4797</v>
      </c>
      <c r="G23" s="79">
        <f>E23-F23</f>
        <v>533</v>
      </c>
      <c r="H23" s="61">
        <f t="shared" si="0"/>
        <v>4264</v>
      </c>
      <c r="I23" s="79">
        <f t="shared" si="1"/>
        <v>1066</v>
      </c>
      <c r="J23" s="61">
        <f t="shared" si="5"/>
        <v>3731</v>
      </c>
      <c r="K23" s="79">
        <f t="shared" si="6"/>
        <v>1599</v>
      </c>
      <c r="L23" s="1"/>
    </row>
    <row r="24" spans="1:12" ht="19.5" customHeight="1">
      <c r="A24" s="520"/>
      <c r="B24" s="540"/>
      <c r="C24" s="109" t="s">
        <v>174</v>
      </c>
      <c r="D24" s="63">
        <v>559</v>
      </c>
      <c r="E24" s="41">
        <f t="shared" si="2"/>
        <v>5740</v>
      </c>
      <c r="F24" s="40">
        <f t="shared" si="3"/>
        <v>5166</v>
      </c>
      <c r="G24" s="41">
        <f t="shared" si="4"/>
        <v>574</v>
      </c>
      <c r="H24" s="40">
        <f t="shared" si="0"/>
        <v>4592</v>
      </c>
      <c r="I24" s="41">
        <f t="shared" si="1"/>
        <v>1148</v>
      </c>
      <c r="J24" s="40">
        <f t="shared" si="5"/>
        <v>4018</v>
      </c>
      <c r="K24" s="41">
        <f t="shared" si="6"/>
        <v>1722</v>
      </c>
      <c r="L24" s="1"/>
    </row>
    <row r="25" spans="1:12" ht="19.5" customHeight="1">
      <c r="A25" s="520"/>
      <c r="B25" s="541" t="s">
        <v>176</v>
      </c>
      <c r="C25" s="110" t="s">
        <v>168</v>
      </c>
      <c r="D25" s="75">
        <v>48</v>
      </c>
      <c r="E25" s="38">
        <f t="shared" si="2"/>
        <v>492</v>
      </c>
      <c r="F25" s="37">
        <f t="shared" si="3"/>
        <v>442</v>
      </c>
      <c r="G25" s="38">
        <f t="shared" si="4"/>
        <v>50</v>
      </c>
      <c r="H25" s="37">
        <f t="shared" si="0"/>
        <v>393</v>
      </c>
      <c r="I25" s="38">
        <f t="shared" si="1"/>
        <v>99</v>
      </c>
      <c r="J25" s="37">
        <f t="shared" si="5"/>
        <v>344</v>
      </c>
      <c r="K25" s="38">
        <f t="shared" si="6"/>
        <v>148</v>
      </c>
      <c r="L25" s="1"/>
    </row>
    <row r="26" spans="1:12" ht="19.5" customHeight="1">
      <c r="A26" s="520"/>
      <c r="B26" s="542"/>
      <c r="C26" s="111" t="s">
        <v>169</v>
      </c>
      <c r="D26" s="59">
        <v>95</v>
      </c>
      <c r="E26" s="79">
        <f>ROUNDDOWN(D26*$G$3,0)</f>
        <v>975</v>
      </c>
      <c r="F26" s="61">
        <f>ROUNDDOWN(E26*0.9,0)</f>
        <v>877</v>
      </c>
      <c r="G26" s="79">
        <f>E26-F26</f>
        <v>98</v>
      </c>
      <c r="H26" s="61">
        <f t="shared" si="0"/>
        <v>780</v>
      </c>
      <c r="I26" s="79">
        <f t="shared" si="1"/>
        <v>195</v>
      </c>
      <c r="J26" s="61">
        <f t="shared" si="5"/>
        <v>682</v>
      </c>
      <c r="K26" s="79">
        <f t="shared" si="6"/>
        <v>293</v>
      </c>
      <c r="L26" s="1"/>
    </row>
    <row r="27" spans="1:12" ht="19.5" customHeight="1">
      <c r="A27" s="520"/>
      <c r="B27" s="542"/>
      <c r="C27" s="111" t="s">
        <v>170</v>
      </c>
      <c r="D27" s="59">
        <f>D26+48</f>
        <v>143</v>
      </c>
      <c r="E27" s="79">
        <f>ROUNDDOWN(D27*$G$3,0)</f>
        <v>1468</v>
      </c>
      <c r="F27" s="61">
        <f>ROUNDDOWN(E27*0.9,0)</f>
        <v>1321</v>
      </c>
      <c r="G27" s="79">
        <f>E27-F27</f>
        <v>147</v>
      </c>
      <c r="H27" s="61">
        <f t="shared" si="0"/>
        <v>1174</v>
      </c>
      <c r="I27" s="79">
        <f t="shared" si="1"/>
        <v>294</v>
      </c>
      <c r="J27" s="61">
        <f t="shared" si="5"/>
        <v>1027</v>
      </c>
      <c r="K27" s="79">
        <f t="shared" si="6"/>
        <v>441</v>
      </c>
      <c r="L27" s="1"/>
    </row>
    <row r="28" spans="1:12" ht="19.5" customHeight="1">
      <c r="A28" s="520"/>
      <c r="B28" s="542"/>
      <c r="C28" s="111" t="s">
        <v>171</v>
      </c>
      <c r="D28" s="59">
        <f>D27+48</f>
        <v>191</v>
      </c>
      <c r="E28" s="79">
        <f t="shared" si="2"/>
        <v>1961</v>
      </c>
      <c r="F28" s="61">
        <f t="shared" si="3"/>
        <v>1764</v>
      </c>
      <c r="G28" s="79">
        <f t="shared" si="4"/>
        <v>197</v>
      </c>
      <c r="H28" s="61">
        <f t="shared" si="0"/>
        <v>1568</v>
      </c>
      <c r="I28" s="79">
        <f t="shared" si="1"/>
        <v>393</v>
      </c>
      <c r="J28" s="61">
        <f t="shared" si="5"/>
        <v>1372</v>
      </c>
      <c r="K28" s="79">
        <f t="shared" si="6"/>
        <v>589</v>
      </c>
      <c r="L28" s="1"/>
    </row>
    <row r="29" spans="1:12" ht="19.5" customHeight="1">
      <c r="A29" s="520"/>
      <c r="B29" s="542"/>
      <c r="C29" s="111" t="s">
        <v>172</v>
      </c>
      <c r="D29" s="59">
        <v>218</v>
      </c>
      <c r="E29" s="79">
        <f t="shared" si="2"/>
        <v>2238</v>
      </c>
      <c r="F29" s="61">
        <f t="shared" si="3"/>
        <v>2014</v>
      </c>
      <c r="G29" s="79">
        <f t="shared" si="4"/>
        <v>224</v>
      </c>
      <c r="H29" s="61">
        <f t="shared" si="0"/>
        <v>1790</v>
      </c>
      <c r="I29" s="79">
        <f t="shared" si="1"/>
        <v>448</v>
      </c>
      <c r="J29" s="61">
        <f t="shared" si="5"/>
        <v>1566</v>
      </c>
      <c r="K29" s="79">
        <f t="shared" si="6"/>
        <v>672</v>
      </c>
      <c r="L29" s="1"/>
    </row>
    <row r="30" spans="1:12" ht="19.5" customHeight="1">
      <c r="A30" s="520"/>
      <c r="B30" s="543"/>
      <c r="C30" s="112" t="s">
        <v>173</v>
      </c>
      <c r="D30" s="63">
        <v>261</v>
      </c>
      <c r="E30" s="41">
        <f t="shared" si="2"/>
        <v>2680</v>
      </c>
      <c r="F30" s="40">
        <f t="shared" si="3"/>
        <v>2412</v>
      </c>
      <c r="G30" s="41">
        <f t="shared" si="4"/>
        <v>268</v>
      </c>
      <c r="H30" s="40">
        <f t="shared" si="0"/>
        <v>2144</v>
      </c>
      <c r="I30" s="41">
        <f t="shared" si="1"/>
        <v>536</v>
      </c>
      <c r="J30" s="40">
        <f t="shared" si="5"/>
        <v>1876</v>
      </c>
      <c r="K30" s="41">
        <f t="shared" si="6"/>
        <v>804</v>
      </c>
      <c r="L30" s="1"/>
    </row>
    <row r="31" spans="1:12" ht="19.5" customHeight="1">
      <c r="A31" s="520"/>
      <c r="B31" s="545" t="s">
        <v>177</v>
      </c>
      <c r="C31" s="546"/>
      <c r="D31" s="101">
        <v>86</v>
      </c>
      <c r="E31" s="102">
        <f t="shared" si="2"/>
        <v>883</v>
      </c>
      <c r="F31" s="103">
        <f t="shared" si="3"/>
        <v>794</v>
      </c>
      <c r="G31" s="102">
        <f t="shared" si="4"/>
        <v>89</v>
      </c>
      <c r="H31" s="37">
        <f t="shared" si="0"/>
        <v>706</v>
      </c>
      <c r="I31" s="38">
        <f t="shared" si="1"/>
        <v>177</v>
      </c>
      <c r="J31" s="44">
        <f t="shared" si="5"/>
        <v>618</v>
      </c>
      <c r="K31" s="41">
        <f t="shared" si="6"/>
        <v>265</v>
      </c>
      <c r="L31" s="1"/>
    </row>
    <row r="32" spans="1:12" ht="15.75" customHeight="1">
      <c r="A32" s="1"/>
      <c r="B32" s="1"/>
      <c r="C32" s="1"/>
      <c r="D32" s="3"/>
      <c r="E32" s="1"/>
      <c r="F32" s="1"/>
      <c r="G32" s="1"/>
      <c r="H32" s="155"/>
      <c r="I32" s="156"/>
      <c r="J32" s="1"/>
      <c r="K32" s="1"/>
      <c r="L32" s="1"/>
    </row>
    <row r="33" spans="1:12" ht="45" customHeight="1">
      <c r="A33" s="520" t="s">
        <v>178</v>
      </c>
      <c r="B33" s="514" t="s">
        <v>21</v>
      </c>
      <c r="C33" s="515"/>
      <c r="D33" s="106" t="s">
        <v>2</v>
      </c>
      <c r="E33" s="191" t="s">
        <v>281</v>
      </c>
      <c r="F33" s="192" t="s">
        <v>272</v>
      </c>
      <c r="G33" s="164" t="s">
        <v>265</v>
      </c>
      <c r="H33" s="53" t="s">
        <v>266</v>
      </c>
      <c r="I33" s="165" t="s">
        <v>267</v>
      </c>
      <c r="J33" s="53" t="s">
        <v>392</v>
      </c>
      <c r="K33" s="165" t="s">
        <v>395</v>
      </c>
      <c r="L33" s="1"/>
    </row>
    <row r="34" spans="1:12" ht="19.5" customHeight="1">
      <c r="A34" s="520"/>
      <c r="B34" s="494" t="s">
        <v>3</v>
      </c>
      <c r="C34" s="495"/>
      <c r="D34" s="266">
        <v>536</v>
      </c>
      <c r="E34" s="257">
        <f>ROUNDDOWN(D34*$G$3,0)</f>
        <v>5504</v>
      </c>
      <c r="F34" s="256">
        <f>ROUNDDOWN(E34*0.9,0)</f>
        <v>4953</v>
      </c>
      <c r="G34" s="257">
        <f>E34-F34</f>
        <v>551</v>
      </c>
      <c r="H34" s="256">
        <f t="shared" si="0"/>
        <v>4403</v>
      </c>
      <c r="I34" s="257">
        <f t="shared" si="1"/>
        <v>1101</v>
      </c>
      <c r="J34" s="256">
        <f>ROUNDDOWN(E34*0.7,0)</f>
        <v>3852</v>
      </c>
      <c r="K34" s="257">
        <f>E34-J34</f>
        <v>1652</v>
      </c>
      <c r="L34" s="1"/>
    </row>
    <row r="35" spans="1:12" ht="19.5" customHeight="1">
      <c r="A35" s="520"/>
      <c r="B35" s="500" t="s">
        <v>4</v>
      </c>
      <c r="C35" s="501"/>
      <c r="D35" s="274">
        <v>602</v>
      </c>
      <c r="E35" s="259">
        <f>ROUNDDOWN(D35*$G$3,0)</f>
        <v>6182</v>
      </c>
      <c r="F35" s="275">
        <f>ROUNDDOWN(E35*0.9,0)</f>
        <v>5563</v>
      </c>
      <c r="G35" s="259">
        <f>E35-F35</f>
        <v>619</v>
      </c>
      <c r="H35" s="275">
        <f t="shared" si="0"/>
        <v>4945</v>
      </c>
      <c r="I35" s="259">
        <f t="shared" si="1"/>
        <v>1237</v>
      </c>
      <c r="J35" s="275">
        <f>ROUNDDOWN(E35*0.7,0)</f>
        <v>4327</v>
      </c>
      <c r="K35" s="259">
        <f>E35-J35</f>
        <v>1855</v>
      </c>
      <c r="L35" s="1"/>
    </row>
    <row r="36" spans="1:12" ht="19.5" customHeight="1">
      <c r="A36" s="520"/>
      <c r="B36" s="500" t="s">
        <v>5</v>
      </c>
      <c r="C36" s="501"/>
      <c r="D36" s="274">
        <v>671</v>
      </c>
      <c r="E36" s="259">
        <f>ROUNDDOWN(D36*$G$3,0)</f>
        <v>6891</v>
      </c>
      <c r="F36" s="275">
        <f>ROUNDDOWN(E36*0.9,0)</f>
        <v>6201</v>
      </c>
      <c r="G36" s="259">
        <f>E36-F36</f>
        <v>690</v>
      </c>
      <c r="H36" s="275">
        <f t="shared" si="0"/>
        <v>5512</v>
      </c>
      <c r="I36" s="259">
        <f t="shared" si="1"/>
        <v>1379</v>
      </c>
      <c r="J36" s="275">
        <f>ROUNDDOWN(E36*0.7,0)</f>
        <v>4823</v>
      </c>
      <c r="K36" s="259">
        <f>E36-J36</f>
        <v>2068</v>
      </c>
      <c r="L36" s="1"/>
    </row>
    <row r="37" spans="1:12" ht="19.5" customHeight="1">
      <c r="A37" s="520"/>
      <c r="B37" s="500" t="s">
        <v>6</v>
      </c>
      <c r="C37" s="501"/>
      <c r="D37" s="274">
        <v>735</v>
      </c>
      <c r="E37" s="259">
        <f>ROUNDDOWN(D37*$G$3,0)</f>
        <v>7548</v>
      </c>
      <c r="F37" s="275">
        <f>ROUNDDOWN(E37*0.9,0)</f>
        <v>6793</v>
      </c>
      <c r="G37" s="259">
        <f>E37-F37</f>
        <v>755</v>
      </c>
      <c r="H37" s="275">
        <f t="shared" si="0"/>
        <v>6038</v>
      </c>
      <c r="I37" s="259">
        <f t="shared" si="1"/>
        <v>1510</v>
      </c>
      <c r="J37" s="275">
        <f>ROUNDDOWN(E37*0.7,0)</f>
        <v>5283</v>
      </c>
      <c r="K37" s="259">
        <f>E37-J37</f>
        <v>2265</v>
      </c>
      <c r="L37" s="1"/>
    </row>
    <row r="38" spans="1:12" ht="19.5" customHeight="1">
      <c r="A38" s="520"/>
      <c r="B38" s="502" t="s">
        <v>7</v>
      </c>
      <c r="C38" s="503"/>
      <c r="D38" s="276">
        <v>804</v>
      </c>
      <c r="E38" s="255">
        <f>ROUNDDOWN(D38*$G$3,0)</f>
        <v>8257</v>
      </c>
      <c r="F38" s="254">
        <f>ROUNDDOWN(E38*0.9,0)</f>
        <v>7431</v>
      </c>
      <c r="G38" s="255">
        <f>E38-F38</f>
        <v>826</v>
      </c>
      <c r="H38" s="254">
        <f t="shared" si="0"/>
        <v>6605</v>
      </c>
      <c r="I38" s="255">
        <f t="shared" si="1"/>
        <v>1652</v>
      </c>
      <c r="J38" s="275">
        <f>ROUNDDOWN(E38*0.7,0)</f>
        <v>5779</v>
      </c>
      <c r="K38" s="255">
        <f>E38-J38</f>
        <v>2478</v>
      </c>
      <c r="L38" s="1"/>
    </row>
    <row r="39" spans="1:12" ht="27.75" customHeight="1">
      <c r="A39" s="544" t="s">
        <v>219</v>
      </c>
      <c r="B39" s="544"/>
      <c r="C39" s="544"/>
      <c r="D39" s="544"/>
      <c r="E39" s="544"/>
      <c r="F39" s="544"/>
      <c r="G39" s="544"/>
      <c r="H39" s="167"/>
      <c r="I39" s="168"/>
      <c r="J39" s="1"/>
      <c r="K39" s="1"/>
      <c r="L39" s="1"/>
    </row>
    <row r="40" spans="1:12" ht="18.75" customHeight="1">
      <c r="A40" s="1"/>
      <c r="B40" s="4"/>
      <c r="C40" s="1"/>
      <c r="D40" s="1"/>
      <c r="E40" s="1"/>
      <c r="F40" s="1"/>
      <c r="G40" s="1"/>
      <c r="H40" s="167"/>
      <c r="I40" s="168"/>
      <c r="J40" s="1"/>
      <c r="K40" s="1"/>
      <c r="L40" s="1"/>
    </row>
    <row r="41" spans="1:12" ht="33" customHeight="1">
      <c r="A41" s="104" t="s">
        <v>162</v>
      </c>
      <c r="B41" s="4"/>
      <c r="C41" s="1"/>
      <c r="D41" s="177" t="s">
        <v>125</v>
      </c>
      <c r="E41" s="176" t="s">
        <v>268</v>
      </c>
      <c r="F41" s="176" t="s">
        <v>269</v>
      </c>
      <c r="G41" s="177" t="s">
        <v>126</v>
      </c>
      <c r="H41" s="178" t="s">
        <v>270</v>
      </c>
      <c r="I41" s="179" t="s">
        <v>271</v>
      </c>
      <c r="J41" s="178" t="s">
        <v>393</v>
      </c>
      <c r="K41" s="179" t="s">
        <v>398</v>
      </c>
      <c r="L41" s="1"/>
    </row>
    <row r="42" spans="1:12" ht="45" customHeight="1">
      <c r="A42" s="497" t="s">
        <v>40</v>
      </c>
      <c r="B42" s="498"/>
      <c r="C42" s="499"/>
      <c r="D42" s="106" t="s">
        <v>2</v>
      </c>
      <c r="E42" s="191" t="s">
        <v>281</v>
      </c>
      <c r="F42" s="192" t="s">
        <v>272</v>
      </c>
      <c r="G42" s="164" t="s">
        <v>265</v>
      </c>
      <c r="H42" s="53" t="s">
        <v>266</v>
      </c>
      <c r="I42" s="165" t="s">
        <v>267</v>
      </c>
      <c r="J42" s="53" t="s">
        <v>392</v>
      </c>
      <c r="K42" s="165" t="s">
        <v>395</v>
      </c>
      <c r="L42" s="1"/>
    </row>
    <row r="43" spans="1:12" ht="26.25" customHeight="1">
      <c r="A43" s="325" t="s">
        <v>185</v>
      </c>
      <c r="B43" s="464"/>
      <c r="C43" s="326"/>
      <c r="D43" s="44">
        <v>12</v>
      </c>
      <c r="E43" s="45">
        <f>ROUNDDOWN(D43*$G$3,0)</f>
        <v>123</v>
      </c>
      <c r="F43" s="44">
        <f>ROUNDDOWN(E43*0.9,0)</f>
        <v>110</v>
      </c>
      <c r="G43" s="45">
        <f>E43-F43</f>
        <v>13</v>
      </c>
      <c r="H43" s="37">
        <f t="shared" si="0"/>
        <v>98</v>
      </c>
      <c r="I43" s="38">
        <f t="shared" si="1"/>
        <v>25</v>
      </c>
      <c r="J43" s="40">
        <f>ROUNDDOWN(E43*0.7,0)</f>
        <v>86</v>
      </c>
      <c r="K43" s="41">
        <f>E43-J43</f>
        <v>37</v>
      </c>
      <c r="L43" s="1"/>
    </row>
    <row r="44" spans="1:12" ht="26.25" customHeight="1">
      <c r="A44" s="325" t="s">
        <v>186</v>
      </c>
      <c r="B44" s="464"/>
      <c r="C44" s="326"/>
      <c r="D44" s="44">
        <v>10</v>
      </c>
      <c r="E44" s="45">
        <f>ROUNDDOWN(D44*$G$3,0)</f>
        <v>102</v>
      </c>
      <c r="F44" s="44">
        <f>ROUNDDOWN(E44*0.9,0)</f>
        <v>91</v>
      </c>
      <c r="G44" s="45">
        <f>E44-F44</f>
        <v>11</v>
      </c>
      <c r="H44" s="37">
        <f t="shared" si="0"/>
        <v>81</v>
      </c>
      <c r="I44" s="38">
        <f t="shared" si="1"/>
        <v>21</v>
      </c>
      <c r="J44" s="40">
        <f>ROUNDDOWN(E44*0.7,0)</f>
        <v>71</v>
      </c>
      <c r="K44" s="41">
        <f>E44-J44</f>
        <v>31</v>
      </c>
      <c r="L44" s="1"/>
    </row>
    <row r="45" spans="1:12" ht="26.25" customHeight="1">
      <c r="A45" s="325" t="s">
        <v>184</v>
      </c>
      <c r="B45" s="464"/>
      <c r="C45" s="326"/>
      <c r="D45" s="44">
        <v>80</v>
      </c>
      <c r="E45" s="45">
        <f>ROUNDDOWN(D45*$G$3,0)</f>
        <v>821</v>
      </c>
      <c r="F45" s="44">
        <f>ROUNDDOWN(E45*0.9,0)</f>
        <v>738</v>
      </c>
      <c r="G45" s="45">
        <f>E45-F45</f>
        <v>83</v>
      </c>
      <c r="H45" s="37">
        <f t="shared" si="0"/>
        <v>656</v>
      </c>
      <c r="I45" s="38">
        <f t="shared" si="1"/>
        <v>165</v>
      </c>
      <c r="J45" s="40">
        <f>ROUNDDOWN(E45*0.7,0)</f>
        <v>574</v>
      </c>
      <c r="K45" s="41">
        <f>E45-J45</f>
        <v>247</v>
      </c>
      <c r="L45" s="1"/>
    </row>
    <row r="46" spans="1:12" ht="24" customHeight="1">
      <c r="A46" s="493" t="s">
        <v>187</v>
      </c>
      <c r="B46" s="493"/>
      <c r="C46" s="493"/>
      <c r="D46" s="493"/>
      <c r="E46" s="493"/>
      <c r="F46" s="493"/>
      <c r="G46" s="493"/>
      <c r="H46" s="493"/>
      <c r="I46" s="493"/>
      <c r="J46" s="1"/>
      <c r="K46" s="1"/>
      <c r="L46" s="1"/>
    </row>
    <row r="47" spans="1:12" ht="24" customHeight="1">
      <c r="A47" s="519" t="s">
        <v>179</v>
      </c>
      <c r="B47" s="519"/>
      <c r="C47" s="519"/>
      <c r="D47" s="46">
        <v>144</v>
      </c>
      <c r="E47" s="47">
        <f aca="true" t="shared" si="7" ref="E47:E62">ROUNDDOWN(D47*$G$3,0)</f>
        <v>1478</v>
      </c>
      <c r="F47" s="46">
        <f aca="true" t="shared" si="8" ref="F47:F62">ROUNDDOWN(E47*0.9,0)</f>
        <v>1330</v>
      </c>
      <c r="G47" s="47">
        <f aca="true" t="shared" si="9" ref="G47:G62">E47-F47</f>
        <v>148</v>
      </c>
      <c r="H47" s="37">
        <f t="shared" si="0"/>
        <v>1182</v>
      </c>
      <c r="I47" s="38">
        <f t="shared" si="1"/>
        <v>296</v>
      </c>
      <c r="J47" s="37">
        <f>ROUNDDOWN(E47*0.7,0)</f>
        <v>1034</v>
      </c>
      <c r="K47" s="38">
        <f>E47-J47</f>
        <v>444</v>
      </c>
      <c r="L47" s="1"/>
    </row>
    <row r="48" spans="1:12" ht="24" customHeight="1">
      <c r="A48" s="524" t="s">
        <v>180</v>
      </c>
      <c r="B48" s="524"/>
      <c r="C48" s="524"/>
      <c r="D48" s="50">
        <v>680</v>
      </c>
      <c r="E48" s="51">
        <f t="shared" si="7"/>
        <v>6983</v>
      </c>
      <c r="F48" s="50">
        <f t="shared" si="8"/>
        <v>6284</v>
      </c>
      <c r="G48" s="51">
        <f t="shared" si="9"/>
        <v>699</v>
      </c>
      <c r="H48" s="61">
        <f t="shared" si="0"/>
        <v>5586</v>
      </c>
      <c r="I48" s="79">
        <f t="shared" si="1"/>
        <v>1397</v>
      </c>
      <c r="J48" s="61">
        <f>ROUNDDOWN(E48*0.7,0)</f>
        <v>4888</v>
      </c>
      <c r="K48" s="79">
        <f>E48-J48</f>
        <v>2095</v>
      </c>
      <c r="L48" s="1"/>
    </row>
    <row r="49" spans="1:12" ht="24" customHeight="1">
      <c r="A49" s="528" t="s">
        <v>181</v>
      </c>
      <c r="B49" s="528"/>
      <c r="C49" s="528"/>
      <c r="D49" s="48">
        <v>1280</v>
      </c>
      <c r="E49" s="49">
        <f t="shared" si="7"/>
        <v>13145</v>
      </c>
      <c r="F49" s="48">
        <f t="shared" si="8"/>
        <v>11830</v>
      </c>
      <c r="G49" s="49">
        <f t="shared" si="9"/>
        <v>1315</v>
      </c>
      <c r="H49" s="40">
        <f t="shared" si="0"/>
        <v>10516</v>
      </c>
      <c r="I49" s="41">
        <f t="shared" si="1"/>
        <v>2629</v>
      </c>
      <c r="J49" s="40">
        <f>ROUNDDOWN(E49*0.7,0)</f>
        <v>9201</v>
      </c>
      <c r="K49" s="41">
        <f>E49-J49</f>
        <v>3944</v>
      </c>
      <c r="L49" s="1"/>
    </row>
    <row r="50" spans="1:12" ht="7.5" customHeight="1">
      <c r="A50" s="493"/>
      <c r="B50" s="493"/>
      <c r="C50" s="493"/>
      <c r="D50" s="493"/>
      <c r="E50" s="493"/>
      <c r="F50" s="493"/>
      <c r="G50" s="493"/>
      <c r="H50" s="493"/>
      <c r="I50" s="493"/>
      <c r="J50" s="1"/>
      <c r="K50" s="1"/>
      <c r="L50" s="1"/>
    </row>
    <row r="51" spans="1:12" ht="26.25" customHeight="1">
      <c r="A51" s="463" t="s">
        <v>182</v>
      </c>
      <c r="B51" s="463"/>
      <c r="C51" s="463"/>
      <c r="D51" s="46">
        <v>3</v>
      </c>
      <c r="E51" s="47">
        <f t="shared" si="7"/>
        <v>30</v>
      </c>
      <c r="F51" s="46">
        <f t="shared" si="8"/>
        <v>27</v>
      </c>
      <c r="G51" s="47">
        <f t="shared" si="9"/>
        <v>3</v>
      </c>
      <c r="H51" s="37">
        <f t="shared" si="0"/>
        <v>24</v>
      </c>
      <c r="I51" s="311">
        <f t="shared" si="1"/>
        <v>6</v>
      </c>
      <c r="J51" s="37">
        <f>ROUNDDOWN(E51*0.7,0)</f>
        <v>21</v>
      </c>
      <c r="K51" s="38">
        <f>E51-J51</f>
        <v>9</v>
      </c>
      <c r="L51" s="1"/>
    </row>
    <row r="52" spans="1:16" ht="26.25" customHeight="1">
      <c r="A52" s="468" t="s">
        <v>183</v>
      </c>
      <c r="B52" s="468"/>
      <c r="C52" s="468"/>
      <c r="D52" s="48">
        <v>4</v>
      </c>
      <c r="E52" s="49">
        <f t="shared" si="7"/>
        <v>41</v>
      </c>
      <c r="F52" s="48">
        <f t="shared" si="8"/>
        <v>36</v>
      </c>
      <c r="G52" s="49">
        <f t="shared" si="9"/>
        <v>5</v>
      </c>
      <c r="H52" s="40">
        <f t="shared" si="0"/>
        <v>32</v>
      </c>
      <c r="I52" s="41">
        <f t="shared" si="1"/>
        <v>9</v>
      </c>
      <c r="J52" s="40">
        <f>ROUNDDOWN(E52*0.7,0)</f>
        <v>28</v>
      </c>
      <c r="K52" s="41">
        <f>E52-J52</f>
        <v>13</v>
      </c>
      <c r="L52" s="1"/>
      <c r="P52" s="312"/>
    </row>
    <row r="53" spans="1:16" ht="26.25" customHeight="1">
      <c r="A53" s="325" t="s">
        <v>420</v>
      </c>
      <c r="B53" s="464"/>
      <c r="C53" s="326"/>
      <c r="D53" s="44">
        <v>36</v>
      </c>
      <c r="E53" s="45">
        <f t="shared" si="7"/>
        <v>369</v>
      </c>
      <c r="F53" s="44">
        <f t="shared" si="8"/>
        <v>332</v>
      </c>
      <c r="G53" s="45">
        <f t="shared" si="9"/>
        <v>37</v>
      </c>
      <c r="H53" s="44">
        <f t="shared" si="0"/>
        <v>295</v>
      </c>
      <c r="I53" s="45">
        <f t="shared" si="1"/>
        <v>74</v>
      </c>
      <c r="J53" s="44">
        <f>ROUNDDOWN(E53*0.7,0)</f>
        <v>258</v>
      </c>
      <c r="K53" s="45">
        <f>E53-J53</f>
        <v>111</v>
      </c>
      <c r="L53" s="1"/>
      <c r="P53" s="318"/>
    </row>
    <row r="54" spans="1:16" ht="26.25" customHeight="1">
      <c r="A54" s="675" t="s">
        <v>328</v>
      </c>
      <c r="B54" s="676"/>
      <c r="C54" s="677"/>
      <c r="D54" s="37">
        <v>200</v>
      </c>
      <c r="E54" s="38">
        <f t="shared" si="7"/>
        <v>2054</v>
      </c>
      <c r="F54" s="37">
        <f t="shared" si="8"/>
        <v>1848</v>
      </c>
      <c r="G54" s="38">
        <f t="shared" si="9"/>
        <v>206</v>
      </c>
      <c r="H54" s="37">
        <f t="shared" si="0"/>
        <v>1643</v>
      </c>
      <c r="I54" s="38">
        <f t="shared" si="1"/>
        <v>411</v>
      </c>
      <c r="J54" s="37">
        <f>ROUNDDOWN(E54*0.7,0)</f>
        <v>1437</v>
      </c>
      <c r="K54" s="38">
        <f>E54-J54</f>
        <v>617</v>
      </c>
      <c r="L54" s="1"/>
      <c r="P54" s="318"/>
    </row>
    <row r="55" spans="1:16" ht="26.25" customHeight="1">
      <c r="A55" s="663" t="s">
        <v>329</v>
      </c>
      <c r="B55" s="664"/>
      <c r="C55" s="665"/>
      <c r="D55" s="40">
        <v>100</v>
      </c>
      <c r="E55" s="41">
        <f t="shared" si="7"/>
        <v>1027</v>
      </c>
      <c r="F55" s="40">
        <f t="shared" si="8"/>
        <v>924</v>
      </c>
      <c r="G55" s="41">
        <f t="shared" si="9"/>
        <v>103</v>
      </c>
      <c r="H55" s="40">
        <f t="shared" si="0"/>
        <v>821</v>
      </c>
      <c r="I55" s="41">
        <f t="shared" si="1"/>
        <v>206</v>
      </c>
      <c r="J55" s="40">
        <f>ROUNDDOWN(E55*0.7,0)</f>
        <v>718</v>
      </c>
      <c r="K55" s="41">
        <f>E55-J55</f>
        <v>309</v>
      </c>
      <c r="L55" s="1"/>
      <c r="P55" s="318"/>
    </row>
    <row r="56" spans="1:16" ht="26.25" customHeight="1">
      <c r="A56" s="325" t="s">
        <v>421</v>
      </c>
      <c r="B56" s="464"/>
      <c r="C56" s="326"/>
      <c r="D56" s="44">
        <v>120</v>
      </c>
      <c r="E56" s="45">
        <f t="shared" si="7"/>
        <v>1232</v>
      </c>
      <c r="F56" s="44">
        <f t="shared" si="8"/>
        <v>1108</v>
      </c>
      <c r="G56" s="45">
        <f t="shared" si="9"/>
        <v>124</v>
      </c>
      <c r="H56" s="44">
        <f t="shared" si="0"/>
        <v>985</v>
      </c>
      <c r="I56" s="45">
        <f t="shared" si="1"/>
        <v>247</v>
      </c>
      <c r="J56" s="44">
        <f>ROUNDDOWN(E56*0.7,0)</f>
        <v>862</v>
      </c>
      <c r="K56" s="45">
        <f>E56-J56</f>
        <v>370</v>
      </c>
      <c r="L56" s="1"/>
      <c r="P56" s="318"/>
    </row>
    <row r="57" spans="1:16" ht="26.25" customHeight="1">
      <c r="A57" s="325" t="s">
        <v>422</v>
      </c>
      <c r="B57" s="464"/>
      <c r="C57" s="326"/>
      <c r="D57" s="44">
        <v>30</v>
      </c>
      <c r="E57" s="45">
        <f t="shared" si="7"/>
        <v>308</v>
      </c>
      <c r="F57" s="44">
        <f t="shared" si="8"/>
        <v>277</v>
      </c>
      <c r="G57" s="45">
        <f t="shared" si="9"/>
        <v>31</v>
      </c>
      <c r="H57" s="44">
        <f t="shared" si="0"/>
        <v>246</v>
      </c>
      <c r="I57" s="45">
        <f t="shared" si="1"/>
        <v>62</v>
      </c>
      <c r="J57" s="44">
        <f>ROUNDDOWN(E57*0.7,0)</f>
        <v>215</v>
      </c>
      <c r="K57" s="45">
        <f>E57-J57</f>
        <v>93</v>
      </c>
      <c r="L57" s="1"/>
      <c r="P57" s="318"/>
    </row>
    <row r="58" spans="1:16" ht="26.25" customHeight="1">
      <c r="A58" s="325" t="s">
        <v>423</v>
      </c>
      <c r="B58" s="464"/>
      <c r="C58" s="326"/>
      <c r="D58" s="44">
        <v>5</v>
      </c>
      <c r="E58" s="45">
        <f t="shared" si="7"/>
        <v>51</v>
      </c>
      <c r="F58" s="44">
        <f t="shared" si="8"/>
        <v>45</v>
      </c>
      <c r="G58" s="45">
        <f t="shared" si="9"/>
        <v>6</v>
      </c>
      <c r="H58" s="44">
        <f t="shared" si="0"/>
        <v>40</v>
      </c>
      <c r="I58" s="45">
        <f t="shared" si="1"/>
        <v>11</v>
      </c>
      <c r="J58" s="44">
        <f>ROUNDDOWN(E58*0.7,0)</f>
        <v>35</v>
      </c>
      <c r="K58" s="45">
        <f>E58-J58</f>
        <v>16</v>
      </c>
      <c r="L58" s="1"/>
      <c r="P58" s="318"/>
    </row>
    <row r="59" spans="1:16" ht="26.25" customHeight="1">
      <c r="A59" s="325" t="s">
        <v>424</v>
      </c>
      <c r="B59" s="464"/>
      <c r="C59" s="326"/>
      <c r="D59" s="44">
        <v>30</v>
      </c>
      <c r="E59" s="45">
        <f t="shared" si="7"/>
        <v>308</v>
      </c>
      <c r="F59" s="44">
        <f t="shared" si="8"/>
        <v>277</v>
      </c>
      <c r="G59" s="45">
        <f t="shared" si="9"/>
        <v>31</v>
      </c>
      <c r="H59" s="44">
        <f t="shared" si="0"/>
        <v>246</v>
      </c>
      <c r="I59" s="45">
        <f t="shared" si="1"/>
        <v>62</v>
      </c>
      <c r="J59" s="44">
        <f>ROUNDDOWN(E59*0.7,0)</f>
        <v>215</v>
      </c>
      <c r="K59" s="45">
        <f>E59-J59</f>
        <v>93</v>
      </c>
      <c r="L59" s="1"/>
      <c r="P59" s="318"/>
    </row>
    <row r="60" spans="1:12" ht="26.25" customHeight="1">
      <c r="A60" s="463" t="s">
        <v>131</v>
      </c>
      <c r="B60" s="463"/>
      <c r="C60" s="463"/>
      <c r="D60" s="46">
        <v>18</v>
      </c>
      <c r="E60" s="47">
        <f t="shared" si="7"/>
        <v>184</v>
      </c>
      <c r="F60" s="46">
        <f t="shared" si="8"/>
        <v>165</v>
      </c>
      <c r="G60" s="47">
        <f t="shared" si="9"/>
        <v>19</v>
      </c>
      <c r="H60" s="37">
        <f t="shared" si="0"/>
        <v>147</v>
      </c>
      <c r="I60" s="38">
        <f t="shared" si="1"/>
        <v>37</v>
      </c>
      <c r="J60" s="37">
        <f>ROUNDDOWN(E60*0.7,0)</f>
        <v>128</v>
      </c>
      <c r="K60" s="38">
        <f>E60-J60</f>
        <v>56</v>
      </c>
      <c r="L60" s="1"/>
    </row>
    <row r="61" spans="1:12" ht="26.25" customHeight="1">
      <c r="A61" s="465" t="s">
        <v>132</v>
      </c>
      <c r="B61" s="465"/>
      <c r="C61" s="465"/>
      <c r="D61" s="50">
        <v>12</v>
      </c>
      <c r="E61" s="51">
        <f t="shared" si="7"/>
        <v>123</v>
      </c>
      <c r="F61" s="50">
        <f t="shared" si="8"/>
        <v>110</v>
      </c>
      <c r="G61" s="51">
        <f t="shared" si="9"/>
        <v>13</v>
      </c>
      <c r="H61" s="61">
        <f t="shared" si="0"/>
        <v>98</v>
      </c>
      <c r="I61" s="79">
        <f t="shared" si="1"/>
        <v>25</v>
      </c>
      <c r="J61" s="61">
        <f>ROUNDDOWN(E61*0.7,0)</f>
        <v>86</v>
      </c>
      <c r="K61" s="79">
        <f>E61-J61</f>
        <v>37</v>
      </c>
      <c r="L61" s="1"/>
    </row>
    <row r="62" spans="1:12" ht="26.25" customHeight="1">
      <c r="A62" s="468" t="s">
        <v>73</v>
      </c>
      <c r="B62" s="468"/>
      <c r="C62" s="468"/>
      <c r="D62" s="48">
        <v>6</v>
      </c>
      <c r="E62" s="49">
        <f t="shared" si="7"/>
        <v>61</v>
      </c>
      <c r="F62" s="48">
        <f t="shared" si="8"/>
        <v>54</v>
      </c>
      <c r="G62" s="49">
        <f t="shared" si="9"/>
        <v>7</v>
      </c>
      <c r="H62" s="40">
        <f t="shared" si="0"/>
        <v>48</v>
      </c>
      <c r="I62" s="41">
        <f t="shared" si="1"/>
        <v>13</v>
      </c>
      <c r="J62" s="40">
        <f>ROUNDDOWN(E62*0.7,0)</f>
        <v>42</v>
      </c>
      <c r="K62" s="41">
        <f>E62-J62</f>
        <v>19</v>
      </c>
      <c r="L62" s="1"/>
    </row>
    <row r="63" spans="1:12" ht="20.25" customHeight="1">
      <c r="A63" s="521"/>
      <c r="B63" s="521"/>
      <c r="C63" s="521"/>
      <c r="D63" s="496"/>
      <c r="E63" s="496"/>
      <c r="F63" s="496"/>
      <c r="G63" s="496"/>
      <c r="H63" s="147"/>
      <c r="I63" s="149"/>
      <c r="J63" s="1"/>
      <c r="K63" s="1"/>
      <c r="L63" s="1"/>
    </row>
    <row r="64" spans="1:12" ht="21.75" customHeight="1">
      <c r="A64" s="6" t="s">
        <v>222</v>
      </c>
      <c r="B64" s="4"/>
      <c r="C64" s="1"/>
      <c r="D64" s="1"/>
      <c r="E64" s="1"/>
      <c r="F64" s="1"/>
      <c r="G64" s="1"/>
      <c r="H64" s="147"/>
      <c r="I64" s="149"/>
      <c r="J64" s="1"/>
      <c r="K64" s="1"/>
      <c r="L64" s="1"/>
    </row>
    <row r="65" spans="1:12" ht="19.5" customHeight="1">
      <c r="A65" s="526" t="s">
        <v>231</v>
      </c>
      <c r="B65" s="526"/>
      <c r="C65" s="526"/>
      <c r="D65" s="526"/>
      <c r="E65" s="526"/>
      <c r="F65" s="505" t="s">
        <v>232</v>
      </c>
      <c r="G65" s="506"/>
      <c r="H65" s="506"/>
      <c r="I65" s="506"/>
      <c r="J65" s="506"/>
      <c r="K65" s="507"/>
      <c r="L65" s="1"/>
    </row>
    <row r="66" spans="1:12" ht="26.25" customHeight="1">
      <c r="A66" s="527" t="s">
        <v>238</v>
      </c>
      <c r="B66" s="527"/>
      <c r="C66" s="527"/>
      <c r="D66" s="527"/>
      <c r="E66" s="527"/>
      <c r="F66" s="358" t="s">
        <v>234</v>
      </c>
      <c r="G66" s="359"/>
      <c r="H66" s="359"/>
      <c r="I66" s="359"/>
      <c r="J66" s="359"/>
      <c r="K66" s="360"/>
      <c r="L66" s="1"/>
    </row>
    <row r="67" spans="1:12" ht="26.25" customHeight="1">
      <c r="A67" s="674" t="s">
        <v>419</v>
      </c>
      <c r="B67" s="432"/>
      <c r="C67" s="432"/>
      <c r="D67" s="432"/>
      <c r="E67" s="433"/>
      <c r="F67" s="358" t="s">
        <v>418</v>
      </c>
      <c r="G67" s="359"/>
      <c r="H67" s="359"/>
      <c r="I67" s="359"/>
      <c r="J67" s="359"/>
      <c r="K67" s="360"/>
      <c r="L67" s="1"/>
    </row>
    <row r="68" spans="1:12" ht="26.25" customHeight="1">
      <c r="A68" s="516" t="s">
        <v>223</v>
      </c>
      <c r="B68" s="516"/>
      <c r="C68" s="516"/>
      <c r="D68" s="516"/>
      <c r="E68" s="516"/>
      <c r="F68" s="372" t="s">
        <v>343</v>
      </c>
      <c r="G68" s="373"/>
      <c r="H68" s="373"/>
      <c r="I68" s="373"/>
      <c r="J68" s="373"/>
      <c r="K68" s="374"/>
      <c r="L68" s="1"/>
    </row>
    <row r="69" spans="1:12" ht="26.25" customHeight="1">
      <c r="A69" s="504" t="s">
        <v>224</v>
      </c>
      <c r="B69" s="504"/>
      <c r="C69" s="504"/>
      <c r="D69" s="504"/>
      <c r="E69" s="504"/>
      <c r="F69" s="369" t="s">
        <v>344</v>
      </c>
      <c r="G69" s="370"/>
      <c r="H69" s="370"/>
      <c r="I69" s="370"/>
      <c r="J69" s="370"/>
      <c r="K69" s="371"/>
      <c r="L69" s="1"/>
    </row>
    <row r="70" spans="1:12" ht="26.25" customHeight="1">
      <c r="A70" s="504" t="s">
        <v>225</v>
      </c>
      <c r="B70" s="504"/>
      <c r="C70" s="504"/>
      <c r="D70" s="504"/>
      <c r="E70" s="504"/>
      <c r="F70" s="369" t="s">
        <v>345</v>
      </c>
      <c r="G70" s="370"/>
      <c r="H70" s="370"/>
      <c r="I70" s="370"/>
      <c r="J70" s="370"/>
      <c r="K70" s="371"/>
      <c r="L70" s="1"/>
    </row>
    <row r="71" spans="1:12" ht="26.25" customHeight="1">
      <c r="A71" s="504" t="s">
        <v>226</v>
      </c>
      <c r="B71" s="504"/>
      <c r="C71" s="504"/>
      <c r="D71" s="504"/>
      <c r="E71" s="504"/>
      <c r="F71" s="369" t="s">
        <v>346</v>
      </c>
      <c r="G71" s="370"/>
      <c r="H71" s="370"/>
      <c r="I71" s="370"/>
      <c r="J71" s="370"/>
      <c r="K71" s="371"/>
      <c r="L71" s="1"/>
    </row>
    <row r="72" spans="1:12" ht="26.25" customHeight="1">
      <c r="A72" s="479" t="s">
        <v>337</v>
      </c>
      <c r="B72" s="480"/>
      <c r="C72" s="480"/>
      <c r="D72" s="480"/>
      <c r="E72" s="481"/>
      <c r="F72" s="369" t="s">
        <v>258</v>
      </c>
      <c r="G72" s="370"/>
      <c r="H72" s="370"/>
      <c r="I72" s="370"/>
      <c r="J72" s="370"/>
      <c r="K72" s="371"/>
      <c r="L72" s="1"/>
    </row>
    <row r="73" spans="1:12" ht="26.25" customHeight="1">
      <c r="A73" s="479" t="s">
        <v>402</v>
      </c>
      <c r="B73" s="480"/>
      <c r="C73" s="480"/>
      <c r="D73" s="480"/>
      <c r="E73" s="481"/>
      <c r="F73" s="369" t="s">
        <v>411</v>
      </c>
      <c r="G73" s="370"/>
      <c r="H73" s="370"/>
      <c r="I73" s="370"/>
      <c r="J73" s="370"/>
      <c r="K73" s="371"/>
      <c r="L73" s="1"/>
    </row>
    <row r="74" spans="1:12" ht="26.25" customHeight="1">
      <c r="A74" s="522" t="s">
        <v>400</v>
      </c>
      <c r="B74" s="522"/>
      <c r="C74" s="522"/>
      <c r="D74" s="522"/>
      <c r="E74" s="522"/>
      <c r="F74" s="396" t="s">
        <v>410</v>
      </c>
      <c r="G74" s="397"/>
      <c r="H74" s="397"/>
      <c r="I74" s="397"/>
      <c r="J74" s="397"/>
      <c r="K74" s="398"/>
      <c r="L74" s="1"/>
    </row>
    <row r="75" spans="1:12" ht="15.75" customHeight="1">
      <c r="A75" s="408" t="s">
        <v>220</v>
      </c>
      <c r="B75" s="408"/>
      <c r="C75" s="408"/>
      <c r="D75" s="408"/>
      <c r="E75" s="408"/>
      <c r="F75" s="409"/>
      <c r="G75" s="409"/>
      <c r="H75" s="409"/>
      <c r="I75" s="409"/>
      <c r="J75" s="1"/>
      <c r="K75" s="1"/>
      <c r="L75" s="1"/>
    </row>
    <row r="76" spans="1:12" ht="15.75" customHeight="1">
      <c r="A76" s="4"/>
      <c r="B76" s="4"/>
      <c r="C76" s="1"/>
      <c r="D76" s="1"/>
      <c r="E76" s="1"/>
      <c r="F76" s="1"/>
      <c r="G76" s="1"/>
      <c r="H76" s="147"/>
      <c r="I76" s="149"/>
      <c r="J76" s="1"/>
      <c r="K76" s="1"/>
      <c r="L76" s="1"/>
    </row>
    <row r="77" spans="1:12" ht="35.25" customHeight="1">
      <c r="A77" s="1"/>
      <c r="B77" s="1"/>
      <c r="C77" s="1"/>
      <c r="D77" s="3"/>
      <c r="E77" s="1"/>
      <c r="F77" s="1"/>
      <c r="G77" s="1"/>
      <c r="H77" s="147"/>
      <c r="I77" s="149"/>
      <c r="J77" s="1"/>
      <c r="K77" s="1"/>
      <c r="L77" s="1"/>
    </row>
    <row r="78" spans="1:12" ht="21.75" customHeight="1">
      <c r="A78" s="525" t="s">
        <v>161</v>
      </c>
      <c r="B78" s="525"/>
      <c r="C78" s="525"/>
      <c r="D78" s="525"/>
      <c r="E78" s="525"/>
      <c r="F78" s="525"/>
      <c r="G78" s="525"/>
      <c r="H78" s="147"/>
      <c r="I78" s="149"/>
      <c r="J78" s="1"/>
      <c r="K78" s="1"/>
      <c r="L78" s="1"/>
    </row>
    <row r="79" spans="1:12" s="55" customFormat="1" ht="32.25" customHeight="1">
      <c r="A79" s="523"/>
      <c r="B79" s="523"/>
      <c r="C79" s="523"/>
      <c r="D79" s="177" t="s">
        <v>125</v>
      </c>
      <c r="E79" s="176" t="s">
        <v>268</v>
      </c>
      <c r="F79" s="176" t="s">
        <v>269</v>
      </c>
      <c r="G79" s="177" t="s">
        <v>126</v>
      </c>
      <c r="H79" s="178" t="s">
        <v>270</v>
      </c>
      <c r="I79" s="179" t="s">
        <v>271</v>
      </c>
      <c r="J79" s="178" t="s">
        <v>393</v>
      </c>
      <c r="K79" s="179" t="s">
        <v>398</v>
      </c>
      <c r="L79" s="6"/>
    </row>
    <row r="80" spans="1:12" ht="45" customHeight="1">
      <c r="A80" s="520" t="s">
        <v>163</v>
      </c>
      <c r="B80" s="514" t="s">
        <v>21</v>
      </c>
      <c r="C80" s="515"/>
      <c r="D80" s="106" t="s">
        <v>2</v>
      </c>
      <c r="E80" s="191" t="s">
        <v>281</v>
      </c>
      <c r="F80" s="192" t="s">
        <v>272</v>
      </c>
      <c r="G80" s="164" t="s">
        <v>265</v>
      </c>
      <c r="H80" s="53" t="s">
        <v>266</v>
      </c>
      <c r="I80" s="165" t="s">
        <v>267</v>
      </c>
      <c r="J80" s="53" t="s">
        <v>392</v>
      </c>
      <c r="K80" s="165" t="s">
        <v>395</v>
      </c>
      <c r="L80" s="1"/>
    </row>
    <row r="81" spans="1:12" ht="24" customHeight="1">
      <c r="A81" s="520"/>
      <c r="B81" s="494" t="s">
        <v>28</v>
      </c>
      <c r="C81" s="495"/>
      <c r="D81" s="266">
        <v>181</v>
      </c>
      <c r="E81" s="257">
        <f>ROUNDDOWN(D81*$G$3,0)</f>
        <v>1858</v>
      </c>
      <c r="F81" s="256">
        <f>ROUNDDOWN(E81*0.9,0)</f>
        <v>1672</v>
      </c>
      <c r="G81" s="257">
        <f>E81-F81</f>
        <v>186</v>
      </c>
      <c r="H81" s="256">
        <f>ROUNDDOWN(E81*0.8,0)</f>
        <v>1486</v>
      </c>
      <c r="I81" s="257">
        <f>E81-H81</f>
        <v>372</v>
      </c>
      <c r="J81" s="256">
        <f>ROUNDDOWN(E81*0.7,0)</f>
        <v>1300</v>
      </c>
      <c r="K81" s="257">
        <f>E81-J81</f>
        <v>558</v>
      </c>
      <c r="L81" s="1"/>
    </row>
    <row r="82" spans="1:12" ht="24" customHeight="1">
      <c r="A82" s="520"/>
      <c r="B82" s="502" t="s">
        <v>29</v>
      </c>
      <c r="C82" s="503"/>
      <c r="D82" s="276">
        <v>310</v>
      </c>
      <c r="E82" s="255">
        <f>ROUNDDOWN(D82*$G$3,0)</f>
        <v>3183</v>
      </c>
      <c r="F82" s="254">
        <f>ROUNDDOWN(E82*0.9,0)</f>
        <v>2864</v>
      </c>
      <c r="G82" s="255">
        <f>E82-F82</f>
        <v>319</v>
      </c>
      <c r="H82" s="254">
        <f>ROUNDDOWN(E82*0.8,0)</f>
        <v>2546</v>
      </c>
      <c r="I82" s="255">
        <f>E82-H82</f>
        <v>637</v>
      </c>
      <c r="J82" s="254">
        <f>ROUNDDOWN(E82*0.7,0)</f>
        <v>2228</v>
      </c>
      <c r="K82" s="255">
        <f>E82-J82</f>
        <v>955</v>
      </c>
      <c r="L82" s="1"/>
    </row>
    <row r="83" spans="1:12" ht="42.75" customHeight="1">
      <c r="A83" s="1"/>
      <c r="B83" s="1"/>
      <c r="C83" s="1"/>
      <c r="D83" s="3"/>
      <c r="E83" s="1"/>
      <c r="F83" s="1"/>
      <c r="G83" s="1"/>
      <c r="H83" s="147"/>
      <c r="I83" s="149"/>
      <c r="J83" s="1"/>
      <c r="K83" s="1"/>
      <c r="L83" s="1"/>
    </row>
    <row r="84" spans="1:12" ht="45" customHeight="1">
      <c r="A84" s="529" t="s">
        <v>164</v>
      </c>
      <c r="B84" s="514" t="s">
        <v>23</v>
      </c>
      <c r="C84" s="515"/>
      <c r="D84" s="106" t="s">
        <v>2</v>
      </c>
      <c r="E84" s="191" t="s">
        <v>281</v>
      </c>
      <c r="F84" s="192" t="s">
        <v>272</v>
      </c>
      <c r="G84" s="164" t="s">
        <v>265</v>
      </c>
      <c r="H84" s="53" t="s">
        <v>266</v>
      </c>
      <c r="I84" s="165" t="s">
        <v>267</v>
      </c>
      <c r="J84" s="53" t="s">
        <v>392</v>
      </c>
      <c r="K84" s="165" t="s">
        <v>395</v>
      </c>
      <c r="L84" s="1"/>
    </row>
    <row r="85" spans="1:12" ht="29.25" customHeight="1">
      <c r="A85" s="530"/>
      <c r="B85" s="532" t="s">
        <v>165</v>
      </c>
      <c r="C85" s="533"/>
      <c r="D85" s="75">
        <v>55</v>
      </c>
      <c r="E85" s="38">
        <f>ROUNDDOWN(D85*$G$3,0)</f>
        <v>564</v>
      </c>
      <c r="F85" s="37">
        <f>ROUNDDOWN(E85*0.9,0)</f>
        <v>507</v>
      </c>
      <c r="G85" s="38">
        <f>E85-F85</f>
        <v>57</v>
      </c>
      <c r="H85" s="151">
        <f>ROUNDDOWN(E85*0.8,0)</f>
        <v>451</v>
      </c>
      <c r="I85" s="154">
        <f>E85-H85</f>
        <v>113</v>
      </c>
      <c r="J85" s="37">
        <f>ROUNDDOWN(E85*0.7,0)</f>
        <v>394</v>
      </c>
      <c r="K85" s="38">
        <f>E85-J85</f>
        <v>170</v>
      </c>
      <c r="L85" s="1"/>
    </row>
    <row r="86" spans="1:12" ht="29.25" customHeight="1">
      <c r="A86" s="530"/>
      <c r="B86" s="534" t="s">
        <v>166</v>
      </c>
      <c r="C86" s="535"/>
      <c r="D86" s="59">
        <f>ROUND(D85*0.7,0)</f>
        <v>39</v>
      </c>
      <c r="E86" s="79">
        <f>ROUNDDOWN(D86*$G$3,0)</f>
        <v>400</v>
      </c>
      <c r="F86" s="61">
        <f>ROUNDDOWN(E86*0.9,0)</f>
        <v>360</v>
      </c>
      <c r="G86" s="79">
        <f>E86-F86</f>
        <v>40</v>
      </c>
      <c r="H86" s="61">
        <f>ROUNDDOWN(E86*0.8,0)</f>
        <v>320</v>
      </c>
      <c r="I86" s="79">
        <f>E86-H86</f>
        <v>80</v>
      </c>
      <c r="J86" s="61">
        <f>ROUNDDOWN(E86*0.7,0)</f>
        <v>280</v>
      </c>
      <c r="K86" s="79">
        <f>E86-J86</f>
        <v>120</v>
      </c>
      <c r="L86" s="1"/>
    </row>
    <row r="87" spans="1:12" ht="29.25" customHeight="1">
      <c r="A87" s="531"/>
      <c r="B87" s="517" t="s">
        <v>167</v>
      </c>
      <c r="C87" s="518"/>
      <c r="D87" s="63">
        <v>20</v>
      </c>
      <c r="E87" s="41">
        <f>ROUNDDOWN(D87*$G$3,0)</f>
        <v>205</v>
      </c>
      <c r="F87" s="40">
        <f>ROUNDDOWN(E87*0.9,0)</f>
        <v>184</v>
      </c>
      <c r="G87" s="41">
        <f>E87-F87</f>
        <v>21</v>
      </c>
      <c r="H87" s="103">
        <f>ROUNDDOWN(E87*0.8,0)</f>
        <v>164</v>
      </c>
      <c r="I87" s="102">
        <f>E87-H87</f>
        <v>41</v>
      </c>
      <c r="J87" s="40">
        <f>ROUNDDOWN(E87*0.7,0)</f>
        <v>143</v>
      </c>
      <c r="K87" s="41">
        <f>E87-J87</f>
        <v>62</v>
      </c>
      <c r="L87" s="1"/>
    </row>
    <row r="88" spans="1:12" ht="36.75" customHeight="1">
      <c r="A88" s="105"/>
      <c r="B88" s="105"/>
      <c r="C88" s="105"/>
      <c r="D88" s="105"/>
      <c r="E88" s="105"/>
      <c r="F88" s="105"/>
      <c r="G88" s="105"/>
      <c r="H88" s="147"/>
      <c r="I88" s="149"/>
      <c r="J88" s="1"/>
      <c r="K88" s="1"/>
      <c r="L88" s="1"/>
    </row>
    <row r="89" spans="1:12" ht="21.75" customHeight="1">
      <c r="A89" s="544" t="s">
        <v>273</v>
      </c>
      <c r="B89" s="544"/>
      <c r="C89" s="544"/>
      <c r="D89" s="544"/>
      <c r="E89" s="544"/>
      <c r="F89" s="544"/>
      <c r="G89" s="544"/>
      <c r="H89" s="147"/>
      <c r="I89" s="149"/>
      <c r="J89" s="1"/>
      <c r="K89" s="1"/>
      <c r="L89" s="1"/>
    </row>
    <row r="90" spans="1:12" ht="12.75" customHeight="1">
      <c r="A90" s="4"/>
      <c r="B90" s="4"/>
      <c r="C90" s="1"/>
      <c r="D90" s="1"/>
      <c r="E90" s="1"/>
      <c r="F90" s="1"/>
      <c r="G90" s="1"/>
      <c r="H90" s="147"/>
      <c r="I90" s="149"/>
      <c r="J90" s="1"/>
      <c r="K90" s="1"/>
      <c r="L90" s="1"/>
    </row>
    <row r="91" spans="1:12" ht="45" customHeight="1">
      <c r="A91" s="497" t="s">
        <v>40</v>
      </c>
      <c r="B91" s="498"/>
      <c r="C91" s="499"/>
      <c r="D91" s="106" t="s">
        <v>2</v>
      </c>
      <c r="E91" s="191" t="s">
        <v>281</v>
      </c>
      <c r="F91" s="192" t="s">
        <v>272</v>
      </c>
      <c r="G91" s="164" t="s">
        <v>265</v>
      </c>
      <c r="H91" s="53" t="s">
        <v>266</v>
      </c>
      <c r="I91" s="165" t="s">
        <v>267</v>
      </c>
      <c r="J91" s="53" t="s">
        <v>392</v>
      </c>
      <c r="K91" s="165" t="s">
        <v>395</v>
      </c>
      <c r="L91" s="1"/>
    </row>
    <row r="92" spans="1:12" ht="24" customHeight="1">
      <c r="A92" s="325" t="s">
        <v>185</v>
      </c>
      <c r="B92" s="464"/>
      <c r="C92" s="326"/>
      <c r="D92" s="44">
        <v>12</v>
      </c>
      <c r="E92" s="45">
        <f aca="true" t="shared" si="10" ref="E92:E103">ROUNDDOWN(D92*$G$3,0)</f>
        <v>123</v>
      </c>
      <c r="F92" s="44">
        <f aca="true" t="shared" si="11" ref="F92:F103">ROUNDDOWN(E92*0.9,0)</f>
        <v>110</v>
      </c>
      <c r="G92" s="45">
        <f aca="true" t="shared" si="12" ref="G92:G103">E92-F92</f>
        <v>13</v>
      </c>
      <c r="H92" s="40">
        <f aca="true" t="shared" si="13" ref="H92:H103">ROUNDDOWN(E92*0.8,0)</f>
        <v>98</v>
      </c>
      <c r="I92" s="41">
        <f aca="true" t="shared" si="14" ref="I92:I103">E92-H92</f>
        <v>25</v>
      </c>
      <c r="J92" s="37">
        <f>ROUNDDOWN(E92*0.7,0)</f>
        <v>86</v>
      </c>
      <c r="K92" s="38">
        <f>E92-J92</f>
        <v>37</v>
      </c>
      <c r="L92" s="1"/>
    </row>
    <row r="93" spans="1:12" ht="24" customHeight="1">
      <c r="A93" s="325" t="s">
        <v>184</v>
      </c>
      <c r="B93" s="464"/>
      <c r="C93" s="326"/>
      <c r="D93" s="44">
        <v>80</v>
      </c>
      <c r="E93" s="45">
        <f t="shared" si="10"/>
        <v>821</v>
      </c>
      <c r="F93" s="44">
        <f t="shared" si="11"/>
        <v>738</v>
      </c>
      <c r="G93" s="45">
        <f t="shared" si="12"/>
        <v>83</v>
      </c>
      <c r="H93" s="40">
        <f t="shared" si="13"/>
        <v>656</v>
      </c>
      <c r="I93" s="41">
        <f t="shared" si="14"/>
        <v>165</v>
      </c>
      <c r="J93" s="40">
        <f aca="true" t="shared" si="15" ref="J93:J103">ROUNDDOWN(E93*0.7,0)</f>
        <v>574</v>
      </c>
      <c r="K93" s="41">
        <f aca="true" t="shared" si="16" ref="K93:K103">E93-J93</f>
        <v>247</v>
      </c>
      <c r="L93" s="1"/>
    </row>
    <row r="94" spans="1:12" ht="24" customHeight="1">
      <c r="A94" s="463" t="s">
        <v>182</v>
      </c>
      <c r="B94" s="463"/>
      <c r="C94" s="463"/>
      <c r="D94" s="46">
        <v>3</v>
      </c>
      <c r="E94" s="47">
        <f t="shared" si="10"/>
        <v>30</v>
      </c>
      <c r="F94" s="46">
        <f t="shared" si="11"/>
        <v>27</v>
      </c>
      <c r="G94" s="47">
        <f t="shared" si="12"/>
        <v>3</v>
      </c>
      <c r="H94" s="37">
        <f t="shared" si="13"/>
        <v>24</v>
      </c>
      <c r="I94" s="38">
        <f t="shared" si="14"/>
        <v>6</v>
      </c>
      <c r="J94" s="37">
        <f t="shared" si="15"/>
        <v>21</v>
      </c>
      <c r="K94" s="38">
        <f t="shared" si="16"/>
        <v>9</v>
      </c>
      <c r="L94" s="1"/>
    </row>
    <row r="95" spans="1:12" ht="24" customHeight="1">
      <c r="A95" s="468" t="s">
        <v>183</v>
      </c>
      <c r="B95" s="468"/>
      <c r="C95" s="468"/>
      <c r="D95" s="48">
        <v>4</v>
      </c>
      <c r="E95" s="49">
        <f t="shared" si="10"/>
        <v>41</v>
      </c>
      <c r="F95" s="48">
        <f t="shared" si="11"/>
        <v>36</v>
      </c>
      <c r="G95" s="49">
        <f t="shared" si="12"/>
        <v>5</v>
      </c>
      <c r="H95" s="40">
        <f t="shared" si="13"/>
        <v>32</v>
      </c>
      <c r="I95" s="41">
        <f t="shared" si="14"/>
        <v>9</v>
      </c>
      <c r="J95" s="40">
        <f t="shared" si="15"/>
        <v>28</v>
      </c>
      <c r="K95" s="41">
        <f t="shared" si="16"/>
        <v>13</v>
      </c>
      <c r="L95" s="1"/>
    </row>
    <row r="96" spans="1:12" ht="24" customHeight="1">
      <c r="A96" s="675" t="s">
        <v>328</v>
      </c>
      <c r="B96" s="676"/>
      <c r="C96" s="677"/>
      <c r="D96" s="37">
        <v>200</v>
      </c>
      <c r="E96" s="38">
        <f t="shared" si="10"/>
        <v>2054</v>
      </c>
      <c r="F96" s="37">
        <f t="shared" si="11"/>
        <v>1848</v>
      </c>
      <c r="G96" s="38">
        <f t="shared" si="12"/>
        <v>206</v>
      </c>
      <c r="H96" s="37">
        <f t="shared" si="13"/>
        <v>1643</v>
      </c>
      <c r="I96" s="38">
        <f t="shared" si="14"/>
        <v>411</v>
      </c>
      <c r="J96" s="37">
        <f t="shared" si="15"/>
        <v>1437</v>
      </c>
      <c r="K96" s="38">
        <f t="shared" si="16"/>
        <v>617</v>
      </c>
      <c r="L96" s="1"/>
    </row>
    <row r="97" spans="1:12" ht="24" customHeight="1">
      <c r="A97" s="663" t="s">
        <v>329</v>
      </c>
      <c r="B97" s="664"/>
      <c r="C97" s="665"/>
      <c r="D97" s="40">
        <v>100</v>
      </c>
      <c r="E97" s="41">
        <f t="shared" si="10"/>
        <v>1027</v>
      </c>
      <c r="F97" s="40">
        <f t="shared" si="11"/>
        <v>924</v>
      </c>
      <c r="G97" s="41">
        <f t="shared" si="12"/>
        <v>103</v>
      </c>
      <c r="H97" s="40">
        <f t="shared" si="13"/>
        <v>821</v>
      </c>
      <c r="I97" s="41">
        <f t="shared" si="14"/>
        <v>206</v>
      </c>
      <c r="J97" s="40">
        <f t="shared" si="15"/>
        <v>718</v>
      </c>
      <c r="K97" s="41">
        <f t="shared" si="16"/>
        <v>309</v>
      </c>
      <c r="L97" s="1"/>
    </row>
    <row r="98" spans="1:12" ht="24" customHeight="1">
      <c r="A98" s="325" t="s">
        <v>421</v>
      </c>
      <c r="B98" s="464"/>
      <c r="C98" s="326"/>
      <c r="D98" s="44">
        <v>120</v>
      </c>
      <c r="E98" s="45">
        <f t="shared" si="10"/>
        <v>1232</v>
      </c>
      <c r="F98" s="44">
        <f t="shared" si="11"/>
        <v>1108</v>
      </c>
      <c r="G98" s="45">
        <f t="shared" si="12"/>
        <v>124</v>
      </c>
      <c r="H98" s="44">
        <f t="shared" si="13"/>
        <v>985</v>
      </c>
      <c r="I98" s="45">
        <f t="shared" si="14"/>
        <v>247</v>
      </c>
      <c r="J98" s="44">
        <f t="shared" si="15"/>
        <v>862</v>
      </c>
      <c r="K98" s="45">
        <f t="shared" si="16"/>
        <v>370</v>
      </c>
      <c r="L98" s="1"/>
    </row>
    <row r="99" spans="1:12" ht="24" customHeight="1">
      <c r="A99" s="325" t="s">
        <v>422</v>
      </c>
      <c r="B99" s="464"/>
      <c r="C99" s="326"/>
      <c r="D99" s="44">
        <v>30</v>
      </c>
      <c r="E99" s="45">
        <f t="shared" si="10"/>
        <v>308</v>
      </c>
      <c r="F99" s="44">
        <f t="shared" si="11"/>
        <v>277</v>
      </c>
      <c r="G99" s="45">
        <f t="shared" si="12"/>
        <v>31</v>
      </c>
      <c r="H99" s="44">
        <f t="shared" si="13"/>
        <v>246</v>
      </c>
      <c r="I99" s="45">
        <f t="shared" si="14"/>
        <v>62</v>
      </c>
      <c r="J99" s="44">
        <f t="shared" si="15"/>
        <v>215</v>
      </c>
      <c r="K99" s="45">
        <f t="shared" si="16"/>
        <v>93</v>
      </c>
      <c r="L99" s="1"/>
    </row>
    <row r="100" spans="1:12" ht="24" customHeight="1">
      <c r="A100" s="325" t="s">
        <v>423</v>
      </c>
      <c r="B100" s="464"/>
      <c r="C100" s="326"/>
      <c r="D100" s="44">
        <v>5</v>
      </c>
      <c r="E100" s="45">
        <f t="shared" si="10"/>
        <v>51</v>
      </c>
      <c r="F100" s="44">
        <f t="shared" si="11"/>
        <v>45</v>
      </c>
      <c r="G100" s="45">
        <f t="shared" si="12"/>
        <v>6</v>
      </c>
      <c r="H100" s="44">
        <f t="shared" si="13"/>
        <v>40</v>
      </c>
      <c r="I100" s="45">
        <f t="shared" si="14"/>
        <v>11</v>
      </c>
      <c r="J100" s="44">
        <f t="shared" si="15"/>
        <v>35</v>
      </c>
      <c r="K100" s="45">
        <f t="shared" si="16"/>
        <v>16</v>
      </c>
      <c r="L100" s="1"/>
    </row>
    <row r="101" spans="1:12" ht="24" customHeight="1">
      <c r="A101" s="463" t="s">
        <v>131</v>
      </c>
      <c r="B101" s="463"/>
      <c r="C101" s="463"/>
      <c r="D101" s="46">
        <v>18</v>
      </c>
      <c r="E101" s="47">
        <f t="shared" si="10"/>
        <v>184</v>
      </c>
      <c r="F101" s="46">
        <f t="shared" si="11"/>
        <v>165</v>
      </c>
      <c r="G101" s="47">
        <f t="shared" si="12"/>
        <v>19</v>
      </c>
      <c r="H101" s="37">
        <f t="shared" si="13"/>
        <v>147</v>
      </c>
      <c r="I101" s="38">
        <f t="shared" si="14"/>
        <v>37</v>
      </c>
      <c r="J101" s="37">
        <f t="shared" si="15"/>
        <v>128</v>
      </c>
      <c r="K101" s="38">
        <f t="shared" si="16"/>
        <v>56</v>
      </c>
      <c r="L101" s="1"/>
    </row>
    <row r="102" spans="1:12" ht="24" customHeight="1">
      <c r="A102" s="465" t="s">
        <v>132</v>
      </c>
      <c r="B102" s="465"/>
      <c r="C102" s="465"/>
      <c r="D102" s="50">
        <v>12</v>
      </c>
      <c r="E102" s="51">
        <f t="shared" si="10"/>
        <v>123</v>
      </c>
      <c r="F102" s="50">
        <f t="shared" si="11"/>
        <v>110</v>
      </c>
      <c r="G102" s="51">
        <f t="shared" si="12"/>
        <v>13</v>
      </c>
      <c r="H102" s="61">
        <f t="shared" si="13"/>
        <v>98</v>
      </c>
      <c r="I102" s="79">
        <f t="shared" si="14"/>
        <v>25</v>
      </c>
      <c r="J102" s="61">
        <f t="shared" si="15"/>
        <v>86</v>
      </c>
      <c r="K102" s="79">
        <f t="shared" si="16"/>
        <v>37</v>
      </c>
      <c r="L102" s="1"/>
    </row>
    <row r="103" spans="1:12" ht="24" customHeight="1">
      <c r="A103" s="468" t="s">
        <v>73</v>
      </c>
      <c r="B103" s="468"/>
      <c r="C103" s="468"/>
      <c r="D103" s="48">
        <v>6</v>
      </c>
      <c r="E103" s="49">
        <f t="shared" si="10"/>
        <v>61</v>
      </c>
      <c r="F103" s="48">
        <f t="shared" si="11"/>
        <v>54</v>
      </c>
      <c r="G103" s="49">
        <f t="shared" si="12"/>
        <v>7</v>
      </c>
      <c r="H103" s="40">
        <f t="shared" si="13"/>
        <v>48</v>
      </c>
      <c r="I103" s="41">
        <f t="shared" si="14"/>
        <v>13</v>
      </c>
      <c r="J103" s="40">
        <f t="shared" si="15"/>
        <v>42</v>
      </c>
      <c r="K103" s="41">
        <f t="shared" si="16"/>
        <v>19</v>
      </c>
      <c r="L103" s="1"/>
    </row>
    <row r="104" spans="1:12" ht="7.5" customHeight="1">
      <c r="A104" s="1"/>
      <c r="B104" s="4"/>
      <c r="C104" s="4"/>
      <c r="D104" s="1"/>
      <c r="E104" s="1"/>
      <c r="F104" s="1"/>
      <c r="G104" s="1"/>
      <c r="H104" s="1"/>
      <c r="I104" s="4"/>
      <c r="J104" s="1"/>
      <c r="K104" s="1"/>
      <c r="L104" s="1"/>
    </row>
    <row r="105" spans="1:4" ht="15.75" customHeight="1">
      <c r="A105" s="76"/>
      <c r="B105" s="26"/>
      <c r="C105" s="26"/>
      <c r="D105" s="25"/>
    </row>
    <row r="106" spans="2:4" ht="15.75" customHeight="1">
      <c r="B106" s="26"/>
      <c r="C106" s="26"/>
      <c r="D106" s="25"/>
    </row>
    <row r="107" ht="15.75" customHeight="1"/>
    <row r="108" ht="15.75" customHeight="1"/>
    <row r="109" ht="15.75" customHeight="1"/>
    <row r="110" ht="15.75" customHeight="1"/>
    <row r="111" ht="15.75" customHeight="1"/>
    <row r="112" ht="15.75" customHeight="1"/>
    <row r="113" spans="3:9" ht="15.75" customHeight="1">
      <c r="C113" s="30"/>
      <c r="D113" s="25"/>
      <c r="H113" s="26"/>
      <c r="I113" s="25"/>
    </row>
    <row r="114" spans="3:9" ht="15.75" customHeight="1">
      <c r="C114" s="30"/>
      <c r="D114" s="25"/>
      <c r="H114" s="26"/>
      <c r="I114" s="25"/>
    </row>
    <row r="115" spans="3:9" ht="15.75" customHeight="1">
      <c r="C115" s="30"/>
      <c r="D115" s="25"/>
      <c r="H115" s="26"/>
      <c r="I115" s="25"/>
    </row>
    <row r="116" spans="3:9" ht="15.75" customHeight="1">
      <c r="C116" s="30"/>
      <c r="D116" s="25"/>
      <c r="H116" s="26"/>
      <c r="I116" s="25"/>
    </row>
    <row r="117" spans="3:9" ht="15.75" customHeight="1">
      <c r="C117" s="30"/>
      <c r="D117" s="25"/>
      <c r="H117" s="26"/>
      <c r="I117" s="25"/>
    </row>
    <row r="118" spans="3:9" ht="15.75" customHeight="1">
      <c r="C118" s="30"/>
      <c r="D118" s="25"/>
      <c r="H118" s="26"/>
      <c r="I118" s="25"/>
    </row>
    <row r="119" spans="3:9" ht="15.75" customHeight="1">
      <c r="C119" s="30"/>
      <c r="D119" s="25"/>
      <c r="H119" s="26"/>
      <c r="I119" s="25"/>
    </row>
    <row r="120" spans="3:9" ht="15.75" customHeight="1">
      <c r="C120" s="30"/>
      <c r="D120" s="25"/>
      <c r="H120" s="26"/>
      <c r="I120" s="25"/>
    </row>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sheetData>
  <sheetProtection/>
  <mergeCells count="95">
    <mergeCell ref="A58:C58"/>
    <mergeCell ref="A59:C59"/>
    <mergeCell ref="A55:C55"/>
    <mergeCell ref="A56:C56"/>
    <mergeCell ref="A96:C96"/>
    <mergeCell ref="A97:C97"/>
    <mergeCell ref="A1:G1"/>
    <mergeCell ref="A6:C6"/>
    <mergeCell ref="A7:A12"/>
    <mergeCell ref="A14:A31"/>
    <mergeCell ref="B7:C7"/>
    <mergeCell ref="A39:G39"/>
    <mergeCell ref="B31:C31"/>
    <mergeCell ref="B15:C15"/>
    <mergeCell ref="A5:G5"/>
    <mergeCell ref="B17:C17"/>
    <mergeCell ref="B25:B30"/>
    <mergeCell ref="A102:C102"/>
    <mergeCell ref="A89:G89"/>
    <mergeCell ref="A94:C94"/>
    <mergeCell ref="A72:E72"/>
    <mergeCell ref="A73:E73"/>
    <mergeCell ref="A67:E67"/>
    <mergeCell ref="F67:K67"/>
    <mergeCell ref="A53:C53"/>
    <mergeCell ref="A54:C54"/>
    <mergeCell ref="A103:C103"/>
    <mergeCell ref="A84:A87"/>
    <mergeCell ref="B84:C84"/>
    <mergeCell ref="B85:C85"/>
    <mergeCell ref="B86:C86"/>
    <mergeCell ref="A69:E69"/>
    <mergeCell ref="A98:C98"/>
    <mergeCell ref="A99:C99"/>
    <mergeCell ref="A100:C100"/>
    <mergeCell ref="A101:C101"/>
    <mergeCell ref="A74:E74"/>
    <mergeCell ref="A79:C79"/>
    <mergeCell ref="A80:A82"/>
    <mergeCell ref="A48:C48"/>
    <mergeCell ref="A78:G78"/>
    <mergeCell ref="A60:C60"/>
    <mergeCell ref="A65:E65"/>
    <mergeCell ref="A66:E66"/>
    <mergeCell ref="F72:K72"/>
    <mergeCell ref="A92:C92"/>
    <mergeCell ref="F74:K74"/>
    <mergeCell ref="F70:K70"/>
    <mergeCell ref="A33:A38"/>
    <mergeCell ref="B33:C33"/>
    <mergeCell ref="A63:C63"/>
    <mergeCell ref="F73:K73"/>
    <mergeCell ref="A75:I75"/>
    <mergeCell ref="A49:C49"/>
    <mergeCell ref="A51:C51"/>
    <mergeCell ref="B80:C80"/>
    <mergeCell ref="A68:E68"/>
    <mergeCell ref="A62:C62"/>
    <mergeCell ref="A70:E70"/>
    <mergeCell ref="A52:C52"/>
    <mergeCell ref="B87:C87"/>
    <mergeCell ref="B81:C81"/>
    <mergeCell ref="B82:C82"/>
    <mergeCell ref="A61:C61"/>
    <mergeCell ref="A57:C57"/>
    <mergeCell ref="B8:C8"/>
    <mergeCell ref="B9:C9"/>
    <mergeCell ref="B10:C10"/>
    <mergeCell ref="B11:C11"/>
    <mergeCell ref="B12:C12"/>
    <mergeCell ref="A43:C43"/>
    <mergeCell ref="B37:C37"/>
    <mergeCell ref="B16:C16"/>
    <mergeCell ref="B14:C14"/>
    <mergeCell ref="B18:B24"/>
    <mergeCell ref="F71:K71"/>
    <mergeCell ref="B38:C38"/>
    <mergeCell ref="A71:E71"/>
    <mergeCell ref="F65:K65"/>
    <mergeCell ref="F66:K66"/>
    <mergeCell ref="A95:C95"/>
    <mergeCell ref="A44:C44"/>
    <mergeCell ref="A45:C45"/>
    <mergeCell ref="A91:C91"/>
    <mergeCell ref="A93:C93"/>
    <mergeCell ref="F68:K68"/>
    <mergeCell ref="F69:K69"/>
    <mergeCell ref="B34:C34"/>
    <mergeCell ref="D63:G63"/>
    <mergeCell ref="A42:C42"/>
    <mergeCell ref="B35:C35"/>
    <mergeCell ref="B36:C36"/>
    <mergeCell ref="A50:I50"/>
    <mergeCell ref="A47:C47"/>
    <mergeCell ref="A46:I46"/>
  </mergeCells>
  <dataValidations count="1">
    <dataValidation allowBlank="1" showInputMessage="1" showErrorMessage="1" imeMode="off" sqref="D1:D45 D76:D65536 D47:D49 D51:D64"/>
  </dataValidations>
  <printOptions horizontalCentered="1"/>
  <pageMargins left="0.35433070866141736" right="0.31496062992125984" top="0.7086614173228347" bottom="0.35433070866141736" header="0.3937007874015748" footer="0.31496062992125984"/>
  <pageSetup horizontalDpi="600" verticalDpi="600" orientation="portrait" paperSize="9" scale="83" r:id="rId1"/>
  <headerFooter>
    <oddHeader>&amp;C&amp;"ＭＳ 明朝,標準"特定施設入居者生活介護・介護予防特定施設入居者生活介護</oddHeader>
  </headerFooter>
  <rowBreaks count="2" manualBreakCount="2">
    <brk id="38" max="255" man="1"/>
    <brk id="75" max="11" man="1"/>
  </rowBreaks>
</worksheet>
</file>

<file path=xl/worksheets/sheet8.xml><?xml version="1.0" encoding="utf-8"?>
<worksheet xmlns="http://schemas.openxmlformats.org/spreadsheetml/2006/main" xmlns:r="http://schemas.openxmlformats.org/officeDocument/2006/relationships">
  <sheetPr>
    <tabColor theme="8" tint="0.39998000860214233"/>
  </sheetPr>
  <dimension ref="A1:N99"/>
  <sheetViews>
    <sheetView showGridLines="0" view="pageBreakPreview" zoomScaleSheetLayoutView="100" zoomScalePageLayoutView="0" workbookViewId="0" topLeftCell="A1">
      <selection activeCell="D103" sqref="D103"/>
    </sheetView>
  </sheetViews>
  <sheetFormatPr defaultColWidth="9.00390625" defaultRowHeight="15"/>
  <cols>
    <col min="1" max="1" width="3.57421875" style="25" customWidth="1"/>
    <col min="2" max="2" width="12.421875" style="25" customWidth="1"/>
    <col min="3" max="3" width="18.57421875" style="26" bestFit="1" customWidth="1"/>
    <col min="4" max="4" width="8.00390625" style="25" customWidth="1"/>
    <col min="5" max="6" width="11.421875" style="25" customWidth="1"/>
    <col min="7" max="7" width="9.00390625" style="25" customWidth="1"/>
    <col min="8" max="8" width="11.421875" style="25" customWidth="1"/>
    <col min="9" max="9" width="9.00390625" style="25" customWidth="1"/>
    <col min="10" max="10" width="11.421875" style="25" customWidth="1"/>
    <col min="11" max="11" width="9.00390625" style="25" customWidth="1"/>
    <col min="12" max="12" width="1.28515625" style="25" customWidth="1"/>
    <col min="13" max="16384" width="9.00390625" style="25" customWidth="1"/>
  </cols>
  <sheetData>
    <row r="1" spans="1:13" ht="36" customHeight="1">
      <c r="A1" s="569" t="s">
        <v>217</v>
      </c>
      <c r="B1" s="570"/>
      <c r="C1" s="570"/>
      <c r="D1" s="570"/>
      <c r="E1" s="570"/>
      <c r="F1" s="570"/>
      <c r="G1" s="570"/>
      <c r="H1" s="147"/>
      <c r="I1" s="147"/>
      <c r="J1" s="1"/>
      <c r="K1" s="1"/>
      <c r="L1" s="1"/>
      <c r="M1" s="113" t="s">
        <v>94</v>
      </c>
    </row>
    <row r="2" spans="1:12" ht="17.25" customHeight="1">
      <c r="A2" s="1"/>
      <c r="B2" s="1"/>
      <c r="C2" s="4"/>
      <c r="D2" s="33" t="s">
        <v>127</v>
      </c>
      <c r="E2" s="12" t="str">
        <f>'入力'!C4</f>
        <v>６級地</v>
      </c>
      <c r="F2" s="3" t="s">
        <v>35</v>
      </c>
      <c r="G2" s="23">
        <f>VLOOKUP('入力'!C4,'入力'!F5:I11,2,FALSE)</f>
        <v>10.42</v>
      </c>
      <c r="H2" s="147"/>
      <c r="I2" s="147"/>
      <c r="J2" s="1"/>
      <c r="K2" s="1"/>
      <c r="L2" s="1"/>
    </row>
    <row r="3" spans="1:12" ht="20.25" customHeight="1">
      <c r="A3" s="1"/>
      <c r="B3" s="1"/>
      <c r="C3" s="2"/>
      <c r="D3" s="3"/>
      <c r="E3" s="2"/>
      <c r="F3" s="1"/>
      <c r="G3" s="1"/>
      <c r="H3" s="147"/>
      <c r="I3" s="147"/>
      <c r="J3" s="1"/>
      <c r="K3" s="1"/>
      <c r="L3" s="1"/>
    </row>
    <row r="4" spans="1:12" ht="32.25" customHeight="1">
      <c r="A4" s="1"/>
      <c r="B4" s="566"/>
      <c r="C4" s="566"/>
      <c r="D4" s="15" t="s">
        <v>125</v>
      </c>
      <c r="E4" s="176" t="s">
        <v>268</v>
      </c>
      <c r="F4" s="176" t="s">
        <v>269</v>
      </c>
      <c r="G4" s="177" t="s">
        <v>126</v>
      </c>
      <c r="H4" s="178" t="s">
        <v>270</v>
      </c>
      <c r="I4" s="179" t="s">
        <v>271</v>
      </c>
      <c r="J4" s="178" t="s">
        <v>393</v>
      </c>
      <c r="K4" s="179" t="s">
        <v>396</v>
      </c>
      <c r="L4" s="1"/>
    </row>
    <row r="5" spans="1:12" ht="45" customHeight="1">
      <c r="A5" s="1"/>
      <c r="B5" s="84" t="s">
        <v>82</v>
      </c>
      <c r="C5" s="85" t="s">
        <v>23</v>
      </c>
      <c r="D5" s="87" t="s">
        <v>2</v>
      </c>
      <c r="E5" s="195" t="s">
        <v>281</v>
      </c>
      <c r="F5" s="196" t="s">
        <v>272</v>
      </c>
      <c r="G5" s="160" t="s">
        <v>265</v>
      </c>
      <c r="H5" s="52" t="s">
        <v>266</v>
      </c>
      <c r="I5" s="150" t="s">
        <v>267</v>
      </c>
      <c r="J5" s="52" t="s">
        <v>392</v>
      </c>
      <c r="K5" s="150" t="s">
        <v>395</v>
      </c>
      <c r="L5" s="1"/>
    </row>
    <row r="6" spans="1:12" s="114" customFormat="1" ht="14.25">
      <c r="A6" s="9"/>
      <c r="B6" s="115" t="s">
        <v>97</v>
      </c>
      <c r="C6" s="116"/>
      <c r="D6" s="117"/>
      <c r="E6" s="9"/>
      <c r="F6" s="117"/>
      <c r="G6" s="9"/>
      <c r="H6" s="169"/>
      <c r="I6" s="170"/>
      <c r="J6" s="9"/>
      <c r="K6" s="9"/>
      <c r="L6" s="9"/>
    </row>
    <row r="7" spans="1:12" ht="18.75" customHeight="1">
      <c r="A7" s="1"/>
      <c r="B7" s="556" t="s">
        <v>98</v>
      </c>
      <c r="C7" s="129" t="s">
        <v>107</v>
      </c>
      <c r="D7" s="266">
        <v>312</v>
      </c>
      <c r="E7" s="267">
        <f aca="true" t="shared" si="0" ref="E7:E20">ROUNDDOWN(D7*$G$2,0)</f>
        <v>3251</v>
      </c>
      <c r="F7" s="256">
        <f aca="true" t="shared" si="1" ref="F7:F20">ROUNDDOWN(E7*0.9,0)</f>
        <v>2925</v>
      </c>
      <c r="G7" s="267">
        <f aca="true" t="shared" si="2" ref="G7:G20">E7-F7</f>
        <v>326</v>
      </c>
      <c r="H7" s="281">
        <f>ROUNDDOWN(E7*0.8,0)</f>
        <v>2600</v>
      </c>
      <c r="I7" s="287">
        <f>E7-H7</f>
        <v>651</v>
      </c>
      <c r="J7" s="256">
        <f>ROUNDDOWN(E7*0.7,0)</f>
        <v>2275</v>
      </c>
      <c r="K7" s="267">
        <f>E7-J7</f>
        <v>976</v>
      </c>
      <c r="L7" s="1"/>
    </row>
    <row r="8" spans="1:12" ht="18.75" customHeight="1">
      <c r="A8" s="1"/>
      <c r="B8" s="557"/>
      <c r="C8" s="119" t="s">
        <v>108</v>
      </c>
      <c r="D8" s="276">
        <v>281</v>
      </c>
      <c r="E8" s="286">
        <f t="shared" si="0"/>
        <v>2928</v>
      </c>
      <c r="F8" s="254">
        <f t="shared" si="1"/>
        <v>2635</v>
      </c>
      <c r="G8" s="286">
        <f t="shared" si="2"/>
        <v>293</v>
      </c>
      <c r="H8" s="275">
        <f aca="true" t="shared" si="3" ref="H8:H98">ROUNDDOWN(E8*0.8,0)</f>
        <v>2342</v>
      </c>
      <c r="I8" s="285">
        <f aca="true" t="shared" si="4" ref="I8:I98">E8-H8</f>
        <v>586</v>
      </c>
      <c r="J8" s="252">
        <f aca="true" t="shared" si="5" ref="J8:J24">ROUNDDOWN(E8*0.7,0)</f>
        <v>2049</v>
      </c>
      <c r="K8" s="301">
        <f aca="true" t="shared" si="6" ref="K8:K24">E8-J8</f>
        <v>879</v>
      </c>
      <c r="L8" s="1"/>
    </row>
    <row r="9" spans="1:12" ht="18.75" customHeight="1">
      <c r="A9" s="1"/>
      <c r="B9" s="557"/>
      <c r="C9" s="290" t="s">
        <v>357</v>
      </c>
      <c r="D9" s="266">
        <v>301</v>
      </c>
      <c r="E9" s="267">
        <f>ROUNDDOWN(D9*$G$2,0)</f>
        <v>3136</v>
      </c>
      <c r="F9" s="256">
        <f>ROUNDDOWN(E9*0.9,0)</f>
        <v>2822</v>
      </c>
      <c r="G9" s="267">
        <f>E9-F9</f>
        <v>314</v>
      </c>
      <c r="H9" s="281">
        <f>ROUNDDOWN(E9*0.8,0)</f>
        <v>2508</v>
      </c>
      <c r="I9" s="287">
        <f>E9-H9</f>
        <v>628</v>
      </c>
      <c r="J9" s="256">
        <f t="shared" si="5"/>
        <v>2195</v>
      </c>
      <c r="K9" s="267">
        <f t="shared" si="6"/>
        <v>941</v>
      </c>
      <c r="L9" s="1"/>
    </row>
    <row r="10" spans="1:12" ht="18.75" customHeight="1">
      <c r="A10" s="1"/>
      <c r="B10" s="558"/>
      <c r="C10" s="291" t="s">
        <v>358</v>
      </c>
      <c r="D10" s="276">
        <f>ROUND(D9*0.9,0)</f>
        <v>271</v>
      </c>
      <c r="E10" s="286">
        <f>ROUNDDOWN(D10*$G$2,0)</f>
        <v>2823</v>
      </c>
      <c r="F10" s="254">
        <f>ROUNDDOWN(E10*0.9,0)</f>
        <v>2540</v>
      </c>
      <c r="G10" s="286">
        <f>E10-F10</f>
        <v>283</v>
      </c>
      <c r="H10" s="275">
        <f>ROUNDDOWN(E10*0.8,0)</f>
        <v>2258</v>
      </c>
      <c r="I10" s="285">
        <f>E10-H10</f>
        <v>565</v>
      </c>
      <c r="J10" s="252">
        <f t="shared" si="5"/>
        <v>1976</v>
      </c>
      <c r="K10" s="301">
        <f t="shared" si="6"/>
        <v>847</v>
      </c>
      <c r="L10" s="1"/>
    </row>
    <row r="11" spans="1:12" ht="18.75" customHeight="1">
      <c r="A11" s="1"/>
      <c r="B11" s="556" t="s">
        <v>75</v>
      </c>
      <c r="C11" s="129" t="s">
        <v>107</v>
      </c>
      <c r="D11" s="266">
        <v>469</v>
      </c>
      <c r="E11" s="267">
        <f t="shared" si="0"/>
        <v>4886</v>
      </c>
      <c r="F11" s="256">
        <f t="shared" si="1"/>
        <v>4397</v>
      </c>
      <c r="G11" s="267">
        <f t="shared" si="2"/>
        <v>489</v>
      </c>
      <c r="H11" s="256">
        <f t="shared" si="3"/>
        <v>3908</v>
      </c>
      <c r="I11" s="267">
        <f t="shared" si="4"/>
        <v>978</v>
      </c>
      <c r="J11" s="256">
        <f t="shared" si="5"/>
        <v>3420</v>
      </c>
      <c r="K11" s="267">
        <f t="shared" si="6"/>
        <v>1466</v>
      </c>
      <c r="L11" s="1"/>
    </row>
    <row r="12" spans="1:12" ht="18.75" customHeight="1">
      <c r="A12" s="1"/>
      <c r="B12" s="557"/>
      <c r="C12" s="119" t="s">
        <v>108</v>
      </c>
      <c r="D12" s="276">
        <f>ROUND(D11*0.9,0)</f>
        <v>422</v>
      </c>
      <c r="E12" s="286">
        <f t="shared" si="0"/>
        <v>4397</v>
      </c>
      <c r="F12" s="254">
        <f t="shared" si="1"/>
        <v>3957</v>
      </c>
      <c r="G12" s="286">
        <f t="shared" si="2"/>
        <v>440</v>
      </c>
      <c r="H12" s="268">
        <f t="shared" si="3"/>
        <v>3517</v>
      </c>
      <c r="I12" s="269">
        <f t="shared" si="4"/>
        <v>880</v>
      </c>
      <c r="J12" s="252">
        <f t="shared" si="5"/>
        <v>3077</v>
      </c>
      <c r="K12" s="301">
        <f t="shared" si="6"/>
        <v>1320</v>
      </c>
      <c r="L12" s="1"/>
    </row>
    <row r="13" spans="1:12" ht="18.75" customHeight="1">
      <c r="A13" s="1"/>
      <c r="B13" s="557"/>
      <c r="C13" s="290" t="s">
        <v>357</v>
      </c>
      <c r="D13" s="266">
        <v>449</v>
      </c>
      <c r="E13" s="267">
        <f>ROUNDDOWN(D13*$G$2,0)</f>
        <v>4678</v>
      </c>
      <c r="F13" s="256">
        <f>ROUNDDOWN(E13*0.9,0)</f>
        <v>4210</v>
      </c>
      <c r="G13" s="267">
        <f>E13-F13</f>
        <v>468</v>
      </c>
      <c r="H13" s="281">
        <f>ROUNDDOWN(E13*0.8,0)</f>
        <v>3742</v>
      </c>
      <c r="I13" s="287">
        <f>E13-H13</f>
        <v>936</v>
      </c>
      <c r="J13" s="256">
        <f t="shared" si="5"/>
        <v>3274</v>
      </c>
      <c r="K13" s="267">
        <f t="shared" si="6"/>
        <v>1404</v>
      </c>
      <c r="L13" s="1"/>
    </row>
    <row r="14" spans="1:12" ht="18.75" customHeight="1">
      <c r="A14" s="1"/>
      <c r="B14" s="558"/>
      <c r="C14" s="291" t="s">
        <v>358</v>
      </c>
      <c r="D14" s="276">
        <f>ROUND(D13*0.9,0)</f>
        <v>404</v>
      </c>
      <c r="E14" s="286">
        <f>ROUNDDOWN(D14*$G$2,0)</f>
        <v>4209</v>
      </c>
      <c r="F14" s="254">
        <f>ROUNDDOWN(E14*0.9,0)</f>
        <v>3788</v>
      </c>
      <c r="G14" s="286">
        <f>E14-F14</f>
        <v>421</v>
      </c>
      <c r="H14" s="275">
        <f>ROUNDDOWN(E14*0.8,0)</f>
        <v>3367</v>
      </c>
      <c r="I14" s="285">
        <f>E14-H14</f>
        <v>842</v>
      </c>
      <c r="J14" s="252">
        <f t="shared" si="5"/>
        <v>2946</v>
      </c>
      <c r="K14" s="301">
        <f t="shared" si="6"/>
        <v>1263</v>
      </c>
      <c r="L14" s="1"/>
    </row>
    <row r="15" spans="1:12" ht="18.75" customHeight="1">
      <c r="A15" s="1"/>
      <c r="B15" s="559" t="s">
        <v>76</v>
      </c>
      <c r="C15" s="129" t="s">
        <v>107</v>
      </c>
      <c r="D15" s="266">
        <v>819</v>
      </c>
      <c r="E15" s="267">
        <f t="shared" si="0"/>
        <v>8533</v>
      </c>
      <c r="F15" s="256">
        <f t="shared" si="1"/>
        <v>7679</v>
      </c>
      <c r="G15" s="267">
        <f t="shared" si="2"/>
        <v>854</v>
      </c>
      <c r="H15" s="281">
        <f t="shared" si="3"/>
        <v>6826</v>
      </c>
      <c r="I15" s="287">
        <f t="shared" si="4"/>
        <v>1707</v>
      </c>
      <c r="J15" s="256">
        <f t="shared" si="5"/>
        <v>5973</v>
      </c>
      <c r="K15" s="267">
        <f t="shared" si="6"/>
        <v>2560</v>
      </c>
      <c r="L15" s="1"/>
    </row>
    <row r="16" spans="1:12" ht="18.75" customHeight="1">
      <c r="A16" s="1"/>
      <c r="B16" s="560"/>
      <c r="C16" s="119" t="s">
        <v>108</v>
      </c>
      <c r="D16" s="276">
        <f>ROUND(D15*0.9,0)</f>
        <v>737</v>
      </c>
      <c r="E16" s="286">
        <f t="shared" si="0"/>
        <v>7679</v>
      </c>
      <c r="F16" s="254">
        <f t="shared" si="1"/>
        <v>6911</v>
      </c>
      <c r="G16" s="286">
        <f t="shared" si="2"/>
        <v>768</v>
      </c>
      <c r="H16" s="275">
        <f t="shared" si="3"/>
        <v>6143</v>
      </c>
      <c r="I16" s="285">
        <f t="shared" si="4"/>
        <v>1536</v>
      </c>
      <c r="J16" s="252">
        <f t="shared" si="5"/>
        <v>5375</v>
      </c>
      <c r="K16" s="301">
        <f t="shared" si="6"/>
        <v>2304</v>
      </c>
      <c r="L16" s="1"/>
    </row>
    <row r="17" spans="1:14" ht="18.75" customHeight="1">
      <c r="A17" s="1"/>
      <c r="B17" s="560"/>
      <c r="C17" s="290" t="s">
        <v>357</v>
      </c>
      <c r="D17" s="266">
        <v>790</v>
      </c>
      <c r="E17" s="267">
        <f>ROUNDDOWN(D17*$G$2,0)</f>
        <v>8231</v>
      </c>
      <c r="F17" s="256">
        <f>ROUNDDOWN(E17*0.9,0)</f>
        <v>7407</v>
      </c>
      <c r="G17" s="267">
        <f>E17-F17</f>
        <v>824</v>
      </c>
      <c r="H17" s="281">
        <f>ROUNDDOWN(E17*0.8,0)</f>
        <v>6584</v>
      </c>
      <c r="I17" s="287">
        <f>E17-H17</f>
        <v>1647</v>
      </c>
      <c r="J17" s="256">
        <f t="shared" si="5"/>
        <v>5761</v>
      </c>
      <c r="K17" s="267">
        <f t="shared" si="6"/>
        <v>2470</v>
      </c>
      <c r="L17" s="1"/>
      <c r="N17" s="313"/>
    </row>
    <row r="18" spans="1:12" ht="18.75" customHeight="1">
      <c r="A18" s="1"/>
      <c r="B18" s="561"/>
      <c r="C18" s="291" t="s">
        <v>358</v>
      </c>
      <c r="D18" s="276">
        <f>ROUND(D17*0.9,0)</f>
        <v>711</v>
      </c>
      <c r="E18" s="286">
        <f>ROUNDDOWN(D18*$G$2,0)</f>
        <v>7408</v>
      </c>
      <c r="F18" s="254">
        <f>ROUNDDOWN(E18*0.9,0)</f>
        <v>6667</v>
      </c>
      <c r="G18" s="286">
        <f>E18-F18</f>
        <v>741</v>
      </c>
      <c r="H18" s="275">
        <f>ROUNDDOWN(E18*0.8,0)</f>
        <v>5926</v>
      </c>
      <c r="I18" s="285">
        <f>E18-H18</f>
        <v>1482</v>
      </c>
      <c r="J18" s="252">
        <f t="shared" si="5"/>
        <v>5185</v>
      </c>
      <c r="K18" s="301">
        <f t="shared" si="6"/>
        <v>2223</v>
      </c>
      <c r="L18" s="1"/>
    </row>
    <row r="19" spans="1:12" ht="18.75" customHeight="1">
      <c r="A19" s="1"/>
      <c r="B19" s="559" t="s">
        <v>77</v>
      </c>
      <c r="C19" s="129" t="s">
        <v>107</v>
      </c>
      <c r="D19" s="266">
        <v>1122</v>
      </c>
      <c r="E19" s="267">
        <f t="shared" si="0"/>
        <v>11691</v>
      </c>
      <c r="F19" s="256">
        <f t="shared" si="1"/>
        <v>10521</v>
      </c>
      <c r="G19" s="267">
        <f t="shared" si="2"/>
        <v>1170</v>
      </c>
      <c r="H19" s="256">
        <f t="shared" si="3"/>
        <v>9352</v>
      </c>
      <c r="I19" s="267">
        <f t="shared" si="4"/>
        <v>2339</v>
      </c>
      <c r="J19" s="256">
        <f t="shared" si="5"/>
        <v>8183</v>
      </c>
      <c r="K19" s="267">
        <f t="shared" si="6"/>
        <v>3508</v>
      </c>
      <c r="L19" s="1"/>
    </row>
    <row r="20" spans="1:12" ht="18.75" customHeight="1">
      <c r="A20" s="1"/>
      <c r="B20" s="560"/>
      <c r="C20" s="119" t="s">
        <v>108</v>
      </c>
      <c r="D20" s="276">
        <f>ROUND(D19*0.9,0)</f>
        <v>1010</v>
      </c>
      <c r="E20" s="286">
        <f t="shared" si="0"/>
        <v>10524</v>
      </c>
      <c r="F20" s="254">
        <f t="shared" si="1"/>
        <v>9471</v>
      </c>
      <c r="G20" s="286">
        <f t="shared" si="2"/>
        <v>1053</v>
      </c>
      <c r="H20" s="268">
        <f t="shared" si="3"/>
        <v>8419</v>
      </c>
      <c r="I20" s="269">
        <f t="shared" si="4"/>
        <v>2105</v>
      </c>
      <c r="J20" s="252">
        <f t="shared" si="5"/>
        <v>7366</v>
      </c>
      <c r="K20" s="301">
        <f t="shared" si="6"/>
        <v>3158</v>
      </c>
      <c r="L20" s="1"/>
    </row>
    <row r="21" spans="1:12" ht="18.75" customHeight="1">
      <c r="A21" s="1"/>
      <c r="B21" s="560"/>
      <c r="C21" s="290" t="s">
        <v>357</v>
      </c>
      <c r="D21" s="266">
        <v>1084</v>
      </c>
      <c r="E21" s="267">
        <f>ROUNDDOWN(D21*$G$2,0)</f>
        <v>11295</v>
      </c>
      <c r="F21" s="256">
        <f>ROUNDDOWN(E21*0.9,0)</f>
        <v>10165</v>
      </c>
      <c r="G21" s="267">
        <f>E21-F21</f>
        <v>1130</v>
      </c>
      <c r="H21" s="281">
        <f>ROUNDDOWN(E21*0.8,0)</f>
        <v>9036</v>
      </c>
      <c r="I21" s="287">
        <f>E21-H21</f>
        <v>2259</v>
      </c>
      <c r="J21" s="256">
        <f t="shared" si="5"/>
        <v>7906</v>
      </c>
      <c r="K21" s="267">
        <f t="shared" si="6"/>
        <v>3389</v>
      </c>
      <c r="L21" s="1"/>
    </row>
    <row r="22" spans="1:12" ht="18.75" customHeight="1">
      <c r="A22" s="1"/>
      <c r="B22" s="561"/>
      <c r="C22" s="291" t="s">
        <v>358</v>
      </c>
      <c r="D22" s="276">
        <f>ROUND(D21*0.9,0)</f>
        <v>976</v>
      </c>
      <c r="E22" s="286">
        <f>ROUNDDOWN(D22*$G$2,0)</f>
        <v>10169</v>
      </c>
      <c r="F22" s="254">
        <f>ROUNDDOWN(E22*0.9,0)</f>
        <v>9152</v>
      </c>
      <c r="G22" s="286">
        <f>E22-F22</f>
        <v>1017</v>
      </c>
      <c r="H22" s="275">
        <f>ROUNDDOWN(E22*0.8,0)</f>
        <v>8135</v>
      </c>
      <c r="I22" s="285">
        <f>E22-H22</f>
        <v>2034</v>
      </c>
      <c r="J22" s="254">
        <f t="shared" si="5"/>
        <v>7118</v>
      </c>
      <c r="K22" s="286">
        <f t="shared" si="6"/>
        <v>3051</v>
      </c>
      <c r="L22" s="1"/>
    </row>
    <row r="23" spans="1:12" s="114" customFormat="1" ht="14.25">
      <c r="A23" s="9"/>
      <c r="B23" s="115" t="s">
        <v>80</v>
      </c>
      <c r="C23" s="116"/>
      <c r="D23" s="117"/>
      <c r="E23" s="9"/>
      <c r="F23" s="117"/>
      <c r="G23" s="9"/>
      <c r="H23" s="155"/>
      <c r="I23" s="171"/>
      <c r="J23" s="9"/>
      <c r="K23" s="9"/>
      <c r="L23" s="9"/>
    </row>
    <row r="24" spans="1:12" ht="18.75" customHeight="1">
      <c r="A24" s="1"/>
      <c r="B24" s="556" t="s">
        <v>74</v>
      </c>
      <c r="C24" s="129" t="s">
        <v>107</v>
      </c>
      <c r="D24" s="266">
        <f aca="true" t="shared" si="7" ref="D24:D39">ROUND(D7*1.25,0)</f>
        <v>390</v>
      </c>
      <c r="E24" s="267">
        <f aca="true" t="shared" si="8" ref="E24:E37">ROUNDDOWN(D24*$G$2,0)</f>
        <v>4063</v>
      </c>
      <c r="F24" s="256">
        <f>ROUNDDOWN(E24*0.9,0)</f>
        <v>3656</v>
      </c>
      <c r="G24" s="267">
        <f>E24-F24</f>
        <v>407</v>
      </c>
      <c r="H24" s="281">
        <f t="shared" si="3"/>
        <v>3250</v>
      </c>
      <c r="I24" s="287">
        <f t="shared" si="4"/>
        <v>813</v>
      </c>
      <c r="J24" s="256">
        <f t="shared" si="5"/>
        <v>2844</v>
      </c>
      <c r="K24" s="267">
        <f t="shared" si="6"/>
        <v>1219</v>
      </c>
      <c r="L24" s="1"/>
    </row>
    <row r="25" spans="1:12" ht="18.75" customHeight="1">
      <c r="A25" s="1"/>
      <c r="B25" s="557"/>
      <c r="C25" s="119" t="s">
        <v>108</v>
      </c>
      <c r="D25" s="276">
        <f t="shared" si="7"/>
        <v>351</v>
      </c>
      <c r="E25" s="286">
        <f t="shared" si="8"/>
        <v>3657</v>
      </c>
      <c r="F25" s="254">
        <f>ROUNDDOWN(E25*0.9,0)</f>
        <v>3291</v>
      </c>
      <c r="G25" s="286">
        <f>E25-F25</f>
        <v>366</v>
      </c>
      <c r="H25" s="275">
        <f t="shared" si="3"/>
        <v>2925</v>
      </c>
      <c r="I25" s="285">
        <f t="shared" si="4"/>
        <v>732</v>
      </c>
      <c r="J25" s="254">
        <f aca="true" t="shared" si="9" ref="J25:J39">ROUNDDOWN(E25*0.7,0)</f>
        <v>2559</v>
      </c>
      <c r="K25" s="286">
        <f aca="true" t="shared" si="10" ref="K25:K39">E25-J25</f>
        <v>1098</v>
      </c>
      <c r="L25" s="1"/>
    </row>
    <row r="26" spans="1:12" ht="18.75" customHeight="1">
      <c r="A26" s="1"/>
      <c r="B26" s="557"/>
      <c r="C26" s="290" t="s">
        <v>357</v>
      </c>
      <c r="D26" s="266">
        <f t="shared" si="7"/>
        <v>376</v>
      </c>
      <c r="E26" s="267">
        <f>ROUNDDOWN(D26*$G$2,0)</f>
        <v>3917</v>
      </c>
      <c r="F26" s="256">
        <f>ROUNDDOWN(E26*0.9,0)</f>
        <v>3525</v>
      </c>
      <c r="G26" s="267">
        <f>E26-F26</f>
        <v>392</v>
      </c>
      <c r="H26" s="281">
        <f>ROUNDDOWN(E26*0.8,0)</f>
        <v>3133</v>
      </c>
      <c r="I26" s="287">
        <f>E26-H26</f>
        <v>784</v>
      </c>
      <c r="J26" s="256">
        <f t="shared" si="9"/>
        <v>2741</v>
      </c>
      <c r="K26" s="267">
        <f t="shared" si="10"/>
        <v>1176</v>
      </c>
      <c r="L26" s="1"/>
    </row>
    <row r="27" spans="1:12" ht="18.75" customHeight="1">
      <c r="A27" s="1"/>
      <c r="B27" s="558"/>
      <c r="C27" s="291" t="s">
        <v>358</v>
      </c>
      <c r="D27" s="276">
        <f t="shared" si="7"/>
        <v>339</v>
      </c>
      <c r="E27" s="286">
        <f>ROUNDDOWN(D27*$G$2,0)</f>
        <v>3532</v>
      </c>
      <c r="F27" s="254">
        <f>ROUNDDOWN(E27*0.9,0)</f>
        <v>3178</v>
      </c>
      <c r="G27" s="286">
        <f>E27-F27</f>
        <v>354</v>
      </c>
      <c r="H27" s="275">
        <f>ROUNDDOWN(E27*0.8,0)</f>
        <v>2825</v>
      </c>
      <c r="I27" s="285">
        <f>E27-H27</f>
        <v>707</v>
      </c>
      <c r="J27" s="254">
        <f t="shared" si="9"/>
        <v>2472</v>
      </c>
      <c r="K27" s="286">
        <f t="shared" si="10"/>
        <v>1060</v>
      </c>
      <c r="L27" s="1"/>
    </row>
    <row r="28" spans="1:12" ht="18.75" customHeight="1">
      <c r="A28" s="1"/>
      <c r="B28" s="556" t="s">
        <v>75</v>
      </c>
      <c r="C28" s="129" t="s">
        <v>107</v>
      </c>
      <c r="D28" s="266">
        <f t="shared" si="7"/>
        <v>586</v>
      </c>
      <c r="E28" s="267">
        <f t="shared" si="8"/>
        <v>6106</v>
      </c>
      <c r="F28" s="256">
        <f aca="true" t="shared" si="11" ref="F28:F37">ROUNDDOWN(E28*0.9,0)</f>
        <v>5495</v>
      </c>
      <c r="G28" s="267">
        <f aca="true" t="shared" si="12" ref="G28:G37">E28-F28</f>
        <v>611</v>
      </c>
      <c r="H28" s="256">
        <f t="shared" si="3"/>
        <v>4884</v>
      </c>
      <c r="I28" s="267">
        <f t="shared" si="4"/>
        <v>1222</v>
      </c>
      <c r="J28" s="256">
        <f t="shared" si="9"/>
        <v>4274</v>
      </c>
      <c r="K28" s="267">
        <f t="shared" si="10"/>
        <v>1832</v>
      </c>
      <c r="L28" s="1"/>
    </row>
    <row r="29" spans="1:12" ht="18.75" customHeight="1">
      <c r="A29" s="1"/>
      <c r="B29" s="557"/>
      <c r="C29" s="119" t="s">
        <v>108</v>
      </c>
      <c r="D29" s="276">
        <f t="shared" si="7"/>
        <v>528</v>
      </c>
      <c r="E29" s="286">
        <f t="shared" si="8"/>
        <v>5501</v>
      </c>
      <c r="F29" s="254">
        <f t="shared" si="11"/>
        <v>4950</v>
      </c>
      <c r="G29" s="286">
        <f t="shared" si="12"/>
        <v>551</v>
      </c>
      <c r="H29" s="268">
        <f t="shared" si="3"/>
        <v>4400</v>
      </c>
      <c r="I29" s="269">
        <f t="shared" si="4"/>
        <v>1101</v>
      </c>
      <c r="J29" s="254">
        <f t="shared" si="9"/>
        <v>3850</v>
      </c>
      <c r="K29" s="286">
        <f t="shared" si="10"/>
        <v>1651</v>
      </c>
      <c r="L29" s="1"/>
    </row>
    <row r="30" spans="1:12" ht="18.75" customHeight="1">
      <c r="A30" s="1"/>
      <c r="B30" s="557"/>
      <c r="C30" s="290" t="s">
        <v>357</v>
      </c>
      <c r="D30" s="266">
        <f t="shared" si="7"/>
        <v>561</v>
      </c>
      <c r="E30" s="267">
        <f>ROUNDDOWN(D30*$G$2,0)</f>
        <v>5845</v>
      </c>
      <c r="F30" s="256">
        <f>ROUNDDOWN(E30*0.9,0)</f>
        <v>5260</v>
      </c>
      <c r="G30" s="267">
        <f>E30-F30</f>
        <v>585</v>
      </c>
      <c r="H30" s="281">
        <f>ROUNDDOWN(E30*0.8,0)</f>
        <v>4676</v>
      </c>
      <c r="I30" s="287">
        <f>E30-H30</f>
        <v>1169</v>
      </c>
      <c r="J30" s="256">
        <f t="shared" si="9"/>
        <v>4091</v>
      </c>
      <c r="K30" s="267">
        <f t="shared" si="10"/>
        <v>1754</v>
      </c>
      <c r="L30" s="1"/>
    </row>
    <row r="31" spans="1:12" ht="18.75" customHeight="1">
      <c r="A31" s="1"/>
      <c r="B31" s="558"/>
      <c r="C31" s="291" t="s">
        <v>358</v>
      </c>
      <c r="D31" s="276">
        <f t="shared" si="7"/>
        <v>505</v>
      </c>
      <c r="E31" s="286">
        <f>ROUNDDOWN(D31*$G$2,0)</f>
        <v>5262</v>
      </c>
      <c r="F31" s="254">
        <f>ROUNDDOWN(E31*0.9,0)</f>
        <v>4735</v>
      </c>
      <c r="G31" s="286">
        <f>E31-F31</f>
        <v>527</v>
      </c>
      <c r="H31" s="275">
        <f>ROUNDDOWN(E31*0.8,0)</f>
        <v>4209</v>
      </c>
      <c r="I31" s="285">
        <f>E31-H31</f>
        <v>1053</v>
      </c>
      <c r="J31" s="254">
        <f t="shared" si="9"/>
        <v>3683</v>
      </c>
      <c r="K31" s="286">
        <f t="shared" si="10"/>
        <v>1579</v>
      </c>
      <c r="L31" s="1"/>
    </row>
    <row r="32" spans="1:12" ht="18.75" customHeight="1">
      <c r="A32" s="1"/>
      <c r="B32" s="559" t="s">
        <v>76</v>
      </c>
      <c r="C32" s="129" t="s">
        <v>107</v>
      </c>
      <c r="D32" s="266">
        <f t="shared" si="7"/>
        <v>1024</v>
      </c>
      <c r="E32" s="267">
        <f t="shared" si="8"/>
        <v>10670</v>
      </c>
      <c r="F32" s="256">
        <f t="shared" si="11"/>
        <v>9603</v>
      </c>
      <c r="G32" s="267">
        <f t="shared" si="12"/>
        <v>1067</v>
      </c>
      <c r="H32" s="281">
        <f t="shared" si="3"/>
        <v>8536</v>
      </c>
      <c r="I32" s="287">
        <f t="shared" si="4"/>
        <v>2134</v>
      </c>
      <c r="J32" s="256">
        <f t="shared" si="9"/>
        <v>7469</v>
      </c>
      <c r="K32" s="267">
        <f t="shared" si="10"/>
        <v>3201</v>
      </c>
      <c r="L32" s="1"/>
    </row>
    <row r="33" spans="1:12" ht="18.75" customHeight="1">
      <c r="A33" s="1"/>
      <c r="B33" s="560"/>
      <c r="C33" s="119" t="s">
        <v>108</v>
      </c>
      <c r="D33" s="276">
        <f t="shared" si="7"/>
        <v>921</v>
      </c>
      <c r="E33" s="286">
        <f t="shared" si="8"/>
        <v>9596</v>
      </c>
      <c r="F33" s="254">
        <f t="shared" si="11"/>
        <v>8636</v>
      </c>
      <c r="G33" s="286">
        <f t="shared" si="12"/>
        <v>960</v>
      </c>
      <c r="H33" s="275">
        <f t="shared" si="3"/>
        <v>7676</v>
      </c>
      <c r="I33" s="285">
        <f t="shared" si="4"/>
        <v>1920</v>
      </c>
      <c r="J33" s="254">
        <f t="shared" si="9"/>
        <v>6717</v>
      </c>
      <c r="K33" s="286">
        <f t="shared" si="10"/>
        <v>2879</v>
      </c>
      <c r="L33" s="1"/>
    </row>
    <row r="34" spans="1:12" ht="18.75" customHeight="1">
      <c r="A34" s="1"/>
      <c r="B34" s="560"/>
      <c r="C34" s="290" t="s">
        <v>357</v>
      </c>
      <c r="D34" s="266">
        <f t="shared" si="7"/>
        <v>988</v>
      </c>
      <c r="E34" s="267">
        <f>ROUNDDOWN(D34*$G$2,0)</f>
        <v>10294</v>
      </c>
      <c r="F34" s="256">
        <f>ROUNDDOWN(E34*0.9,0)</f>
        <v>9264</v>
      </c>
      <c r="G34" s="267">
        <f>E34-F34</f>
        <v>1030</v>
      </c>
      <c r="H34" s="281">
        <f>ROUNDDOWN(E34*0.8,0)</f>
        <v>8235</v>
      </c>
      <c r="I34" s="287">
        <f>E34-H34</f>
        <v>2059</v>
      </c>
      <c r="J34" s="256">
        <f t="shared" si="9"/>
        <v>7205</v>
      </c>
      <c r="K34" s="267">
        <f t="shared" si="10"/>
        <v>3089</v>
      </c>
      <c r="L34" s="1"/>
    </row>
    <row r="35" spans="1:12" ht="18.75" customHeight="1">
      <c r="A35" s="1"/>
      <c r="B35" s="561"/>
      <c r="C35" s="291" t="s">
        <v>358</v>
      </c>
      <c r="D35" s="276">
        <f t="shared" si="7"/>
        <v>889</v>
      </c>
      <c r="E35" s="286">
        <f>ROUNDDOWN(D35*$G$2,0)</f>
        <v>9263</v>
      </c>
      <c r="F35" s="254">
        <f>ROUNDDOWN(E35*0.9,0)</f>
        <v>8336</v>
      </c>
      <c r="G35" s="286">
        <f>E35-F35</f>
        <v>927</v>
      </c>
      <c r="H35" s="275">
        <f>ROUNDDOWN(E35*0.8,0)</f>
        <v>7410</v>
      </c>
      <c r="I35" s="285">
        <f>E35-H35</f>
        <v>1853</v>
      </c>
      <c r="J35" s="254">
        <f t="shared" si="9"/>
        <v>6484</v>
      </c>
      <c r="K35" s="286">
        <f t="shared" si="10"/>
        <v>2779</v>
      </c>
      <c r="L35" s="1"/>
    </row>
    <row r="36" spans="1:12" ht="18.75" customHeight="1">
      <c r="A36" s="1"/>
      <c r="B36" s="559" t="s">
        <v>77</v>
      </c>
      <c r="C36" s="129" t="s">
        <v>107</v>
      </c>
      <c r="D36" s="266">
        <f t="shared" si="7"/>
        <v>1403</v>
      </c>
      <c r="E36" s="267">
        <f t="shared" si="8"/>
        <v>14619</v>
      </c>
      <c r="F36" s="256">
        <f t="shared" si="11"/>
        <v>13157</v>
      </c>
      <c r="G36" s="267">
        <f t="shared" si="12"/>
        <v>1462</v>
      </c>
      <c r="H36" s="256">
        <f t="shared" si="3"/>
        <v>11695</v>
      </c>
      <c r="I36" s="267">
        <f t="shared" si="4"/>
        <v>2924</v>
      </c>
      <c r="J36" s="256">
        <f t="shared" si="9"/>
        <v>10233</v>
      </c>
      <c r="K36" s="267">
        <f t="shared" si="10"/>
        <v>4386</v>
      </c>
      <c r="L36" s="1"/>
    </row>
    <row r="37" spans="1:12" ht="18.75" customHeight="1">
      <c r="A37" s="1"/>
      <c r="B37" s="560"/>
      <c r="C37" s="119" t="s">
        <v>108</v>
      </c>
      <c r="D37" s="276">
        <f t="shared" si="7"/>
        <v>1263</v>
      </c>
      <c r="E37" s="286">
        <f t="shared" si="8"/>
        <v>13160</v>
      </c>
      <c r="F37" s="254">
        <f t="shared" si="11"/>
        <v>11844</v>
      </c>
      <c r="G37" s="286">
        <f t="shared" si="12"/>
        <v>1316</v>
      </c>
      <c r="H37" s="268">
        <f t="shared" si="3"/>
        <v>10528</v>
      </c>
      <c r="I37" s="269">
        <f t="shared" si="4"/>
        <v>2632</v>
      </c>
      <c r="J37" s="254">
        <f t="shared" si="9"/>
        <v>9212</v>
      </c>
      <c r="K37" s="286">
        <f t="shared" si="10"/>
        <v>3948</v>
      </c>
      <c r="L37" s="1"/>
    </row>
    <row r="38" spans="1:12" ht="18.75" customHeight="1">
      <c r="A38" s="1"/>
      <c r="B38" s="560"/>
      <c r="C38" s="290" t="s">
        <v>357</v>
      </c>
      <c r="D38" s="266">
        <f t="shared" si="7"/>
        <v>1355</v>
      </c>
      <c r="E38" s="267">
        <f>ROUNDDOWN(D38*$G$2,0)</f>
        <v>14119</v>
      </c>
      <c r="F38" s="256">
        <f>ROUNDDOWN(E38*0.9,0)</f>
        <v>12707</v>
      </c>
      <c r="G38" s="267">
        <f>E38-F38</f>
        <v>1412</v>
      </c>
      <c r="H38" s="281">
        <f>ROUNDDOWN(E38*0.8,0)</f>
        <v>11295</v>
      </c>
      <c r="I38" s="287">
        <f>E38-H38</f>
        <v>2824</v>
      </c>
      <c r="J38" s="256">
        <f t="shared" si="9"/>
        <v>9883</v>
      </c>
      <c r="K38" s="267">
        <f t="shared" si="10"/>
        <v>4236</v>
      </c>
      <c r="L38" s="1"/>
    </row>
    <row r="39" spans="1:12" ht="18.75" customHeight="1">
      <c r="A39" s="1"/>
      <c r="B39" s="561"/>
      <c r="C39" s="291" t="s">
        <v>358</v>
      </c>
      <c r="D39" s="276">
        <f t="shared" si="7"/>
        <v>1220</v>
      </c>
      <c r="E39" s="286">
        <f>ROUNDDOWN(D39*$G$2,0)</f>
        <v>12712</v>
      </c>
      <c r="F39" s="254">
        <f>ROUNDDOWN(E39*0.9,0)</f>
        <v>11440</v>
      </c>
      <c r="G39" s="286">
        <f>E39-F39</f>
        <v>1272</v>
      </c>
      <c r="H39" s="275">
        <f>ROUNDDOWN(E39*0.8,0)</f>
        <v>10169</v>
      </c>
      <c r="I39" s="285">
        <f>E39-H39</f>
        <v>2543</v>
      </c>
      <c r="J39" s="254">
        <f t="shared" si="9"/>
        <v>8898</v>
      </c>
      <c r="K39" s="286">
        <f t="shared" si="10"/>
        <v>3814</v>
      </c>
      <c r="L39" s="1"/>
    </row>
    <row r="40" spans="1:12" s="114" customFormat="1" ht="14.25">
      <c r="A40" s="9"/>
      <c r="B40" s="115" t="s">
        <v>81</v>
      </c>
      <c r="C40" s="116"/>
      <c r="D40" s="117"/>
      <c r="E40" s="9"/>
      <c r="F40" s="117"/>
      <c r="G40" s="9"/>
      <c r="H40" s="155"/>
      <c r="I40" s="171"/>
      <c r="J40" s="9"/>
      <c r="K40" s="9"/>
      <c r="L40" s="9"/>
    </row>
    <row r="41" spans="1:12" ht="18.75" customHeight="1">
      <c r="A41" s="1"/>
      <c r="B41" s="556" t="s">
        <v>74</v>
      </c>
      <c r="C41" s="129" t="s">
        <v>107</v>
      </c>
      <c r="D41" s="266">
        <f aca="true" t="shared" si="13" ref="D41:D56">ROUND(D7*1.5,0)</f>
        <v>468</v>
      </c>
      <c r="E41" s="267">
        <f aca="true" t="shared" si="14" ref="E41:E54">ROUNDDOWN(D41*$G$2,0)</f>
        <v>4876</v>
      </c>
      <c r="F41" s="256">
        <f aca="true" t="shared" si="15" ref="F41:F54">ROUNDDOWN(E41*0.9,0)</f>
        <v>4388</v>
      </c>
      <c r="G41" s="267">
        <f aca="true" t="shared" si="16" ref="G41:G54">E41-F41</f>
        <v>488</v>
      </c>
      <c r="H41" s="281">
        <f t="shared" si="3"/>
        <v>3900</v>
      </c>
      <c r="I41" s="287">
        <f t="shared" si="4"/>
        <v>976</v>
      </c>
      <c r="J41" s="256">
        <f>ROUNDDOWN(E41*0.7,0)</f>
        <v>3413</v>
      </c>
      <c r="K41" s="267">
        <f>E41-J41</f>
        <v>1463</v>
      </c>
      <c r="L41" s="1"/>
    </row>
    <row r="42" spans="1:12" ht="18.75" customHeight="1">
      <c r="A42" s="1"/>
      <c r="B42" s="557"/>
      <c r="C42" s="119" t="s">
        <v>108</v>
      </c>
      <c r="D42" s="276">
        <f t="shared" si="13"/>
        <v>422</v>
      </c>
      <c r="E42" s="286">
        <f t="shared" si="14"/>
        <v>4397</v>
      </c>
      <c r="F42" s="254">
        <f t="shared" si="15"/>
        <v>3957</v>
      </c>
      <c r="G42" s="286">
        <f t="shared" si="16"/>
        <v>440</v>
      </c>
      <c r="H42" s="275">
        <f t="shared" si="3"/>
        <v>3517</v>
      </c>
      <c r="I42" s="285">
        <f t="shared" si="4"/>
        <v>880</v>
      </c>
      <c r="J42" s="254">
        <f aca="true" t="shared" si="17" ref="J42:J56">ROUNDDOWN(E42*0.7,0)</f>
        <v>3077</v>
      </c>
      <c r="K42" s="286">
        <f aca="true" t="shared" si="18" ref="K42:K56">E42-J42</f>
        <v>1320</v>
      </c>
      <c r="L42" s="1"/>
    </row>
    <row r="43" spans="1:12" ht="18.75" customHeight="1">
      <c r="A43" s="1"/>
      <c r="B43" s="557"/>
      <c r="C43" s="290" t="s">
        <v>357</v>
      </c>
      <c r="D43" s="266">
        <f t="shared" si="13"/>
        <v>452</v>
      </c>
      <c r="E43" s="267">
        <f>ROUNDDOWN(D43*$G$2,0)</f>
        <v>4709</v>
      </c>
      <c r="F43" s="256">
        <f>ROUNDDOWN(E43*0.9,0)</f>
        <v>4238</v>
      </c>
      <c r="G43" s="267">
        <f>E43-F43</f>
        <v>471</v>
      </c>
      <c r="H43" s="281">
        <f>ROUNDDOWN(E43*0.8,0)</f>
        <v>3767</v>
      </c>
      <c r="I43" s="287">
        <f>E43-H43</f>
        <v>942</v>
      </c>
      <c r="J43" s="256">
        <f t="shared" si="17"/>
        <v>3296</v>
      </c>
      <c r="K43" s="267">
        <f t="shared" si="18"/>
        <v>1413</v>
      </c>
      <c r="L43" s="1"/>
    </row>
    <row r="44" spans="1:12" ht="18.75" customHeight="1">
      <c r="A44" s="1"/>
      <c r="B44" s="558"/>
      <c r="C44" s="291" t="s">
        <v>358</v>
      </c>
      <c r="D44" s="276">
        <f t="shared" si="13"/>
        <v>407</v>
      </c>
      <c r="E44" s="286">
        <f>ROUNDDOWN(D44*$G$2,0)</f>
        <v>4240</v>
      </c>
      <c r="F44" s="254">
        <f>ROUNDDOWN(E44*0.9,0)</f>
        <v>3816</v>
      </c>
      <c r="G44" s="286">
        <f>E44-F44</f>
        <v>424</v>
      </c>
      <c r="H44" s="275">
        <f>ROUNDDOWN(E44*0.8,0)</f>
        <v>3392</v>
      </c>
      <c r="I44" s="285">
        <f>E44-H44</f>
        <v>848</v>
      </c>
      <c r="J44" s="254">
        <f t="shared" si="17"/>
        <v>2968</v>
      </c>
      <c r="K44" s="286">
        <f t="shared" si="18"/>
        <v>1272</v>
      </c>
      <c r="L44" s="1"/>
    </row>
    <row r="45" spans="1:12" ht="18.75" customHeight="1">
      <c r="A45" s="1"/>
      <c r="B45" s="556" t="s">
        <v>75</v>
      </c>
      <c r="C45" s="129" t="s">
        <v>107</v>
      </c>
      <c r="D45" s="266">
        <f t="shared" si="13"/>
        <v>704</v>
      </c>
      <c r="E45" s="267">
        <f t="shared" si="14"/>
        <v>7335</v>
      </c>
      <c r="F45" s="256">
        <f t="shared" si="15"/>
        <v>6601</v>
      </c>
      <c r="G45" s="267">
        <f t="shared" si="16"/>
        <v>734</v>
      </c>
      <c r="H45" s="256">
        <f t="shared" si="3"/>
        <v>5868</v>
      </c>
      <c r="I45" s="267">
        <f t="shared" si="4"/>
        <v>1467</v>
      </c>
      <c r="J45" s="256">
        <f t="shared" si="17"/>
        <v>5134</v>
      </c>
      <c r="K45" s="267">
        <f t="shared" si="18"/>
        <v>2201</v>
      </c>
      <c r="L45" s="1"/>
    </row>
    <row r="46" spans="1:12" ht="18.75" customHeight="1">
      <c r="A46" s="1"/>
      <c r="B46" s="557"/>
      <c r="C46" s="119" t="s">
        <v>108</v>
      </c>
      <c r="D46" s="276">
        <f t="shared" si="13"/>
        <v>633</v>
      </c>
      <c r="E46" s="286">
        <f t="shared" si="14"/>
        <v>6595</v>
      </c>
      <c r="F46" s="254">
        <f t="shared" si="15"/>
        <v>5935</v>
      </c>
      <c r="G46" s="286">
        <f t="shared" si="16"/>
        <v>660</v>
      </c>
      <c r="H46" s="268">
        <f t="shared" si="3"/>
        <v>5276</v>
      </c>
      <c r="I46" s="269">
        <f t="shared" si="4"/>
        <v>1319</v>
      </c>
      <c r="J46" s="254">
        <f t="shared" si="17"/>
        <v>4616</v>
      </c>
      <c r="K46" s="286">
        <f t="shared" si="18"/>
        <v>1979</v>
      </c>
      <c r="L46" s="1"/>
    </row>
    <row r="47" spans="1:12" ht="18.75" customHeight="1">
      <c r="A47" s="1"/>
      <c r="B47" s="557"/>
      <c r="C47" s="290" t="s">
        <v>357</v>
      </c>
      <c r="D47" s="266">
        <f t="shared" si="13"/>
        <v>674</v>
      </c>
      <c r="E47" s="267">
        <f>ROUNDDOWN(D47*$G$2,0)</f>
        <v>7023</v>
      </c>
      <c r="F47" s="256">
        <f>ROUNDDOWN(E47*0.9,0)</f>
        <v>6320</v>
      </c>
      <c r="G47" s="267">
        <f>E47-F47</f>
        <v>703</v>
      </c>
      <c r="H47" s="281">
        <f>ROUNDDOWN(E47*0.8,0)</f>
        <v>5618</v>
      </c>
      <c r="I47" s="287">
        <f>E47-H47</f>
        <v>1405</v>
      </c>
      <c r="J47" s="256">
        <f t="shared" si="17"/>
        <v>4916</v>
      </c>
      <c r="K47" s="267">
        <f t="shared" si="18"/>
        <v>2107</v>
      </c>
      <c r="L47" s="1"/>
    </row>
    <row r="48" spans="1:12" ht="18.75" customHeight="1">
      <c r="A48" s="1"/>
      <c r="B48" s="558"/>
      <c r="C48" s="291" t="s">
        <v>358</v>
      </c>
      <c r="D48" s="276">
        <f t="shared" si="13"/>
        <v>606</v>
      </c>
      <c r="E48" s="286">
        <f>ROUNDDOWN(D48*$G$2,0)</f>
        <v>6314</v>
      </c>
      <c r="F48" s="254">
        <f>ROUNDDOWN(E48*0.9,0)</f>
        <v>5682</v>
      </c>
      <c r="G48" s="286">
        <f>E48-F48</f>
        <v>632</v>
      </c>
      <c r="H48" s="275">
        <f>ROUNDDOWN(E48*0.8,0)</f>
        <v>5051</v>
      </c>
      <c r="I48" s="285">
        <f>E48-H48</f>
        <v>1263</v>
      </c>
      <c r="J48" s="254">
        <f t="shared" si="17"/>
        <v>4419</v>
      </c>
      <c r="K48" s="286">
        <f t="shared" si="18"/>
        <v>1895</v>
      </c>
      <c r="L48" s="1"/>
    </row>
    <row r="49" spans="1:12" ht="18.75" customHeight="1">
      <c r="A49" s="1"/>
      <c r="B49" s="559" t="s">
        <v>359</v>
      </c>
      <c r="C49" s="129" t="s">
        <v>107</v>
      </c>
      <c r="D49" s="266">
        <f t="shared" si="13"/>
        <v>1229</v>
      </c>
      <c r="E49" s="267">
        <f t="shared" si="14"/>
        <v>12806</v>
      </c>
      <c r="F49" s="256">
        <f t="shared" si="15"/>
        <v>11525</v>
      </c>
      <c r="G49" s="267">
        <f t="shared" si="16"/>
        <v>1281</v>
      </c>
      <c r="H49" s="281">
        <f t="shared" si="3"/>
        <v>10244</v>
      </c>
      <c r="I49" s="287">
        <f t="shared" si="4"/>
        <v>2562</v>
      </c>
      <c r="J49" s="256">
        <f t="shared" si="17"/>
        <v>8964</v>
      </c>
      <c r="K49" s="267">
        <f t="shared" si="18"/>
        <v>3842</v>
      </c>
      <c r="L49" s="1"/>
    </row>
    <row r="50" spans="1:12" ht="18.75" customHeight="1">
      <c r="A50" s="1"/>
      <c r="B50" s="560"/>
      <c r="C50" s="119" t="s">
        <v>108</v>
      </c>
      <c r="D50" s="276">
        <f t="shared" si="13"/>
        <v>1106</v>
      </c>
      <c r="E50" s="286">
        <f t="shared" si="14"/>
        <v>11524</v>
      </c>
      <c r="F50" s="254">
        <f t="shared" si="15"/>
        <v>10371</v>
      </c>
      <c r="G50" s="286">
        <f t="shared" si="16"/>
        <v>1153</v>
      </c>
      <c r="H50" s="275">
        <f t="shared" si="3"/>
        <v>9219</v>
      </c>
      <c r="I50" s="285">
        <f t="shared" si="4"/>
        <v>2305</v>
      </c>
      <c r="J50" s="254">
        <f t="shared" si="17"/>
        <v>8066</v>
      </c>
      <c r="K50" s="286">
        <f t="shared" si="18"/>
        <v>3458</v>
      </c>
      <c r="L50" s="1"/>
    </row>
    <row r="51" spans="1:12" ht="18.75" customHeight="1">
      <c r="A51" s="1"/>
      <c r="B51" s="560"/>
      <c r="C51" s="290" t="s">
        <v>357</v>
      </c>
      <c r="D51" s="266">
        <f t="shared" si="13"/>
        <v>1185</v>
      </c>
      <c r="E51" s="267">
        <f>ROUNDDOWN(D51*$G$2,0)</f>
        <v>12347</v>
      </c>
      <c r="F51" s="256">
        <f>ROUNDDOWN(E51*0.9,0)</f>
        <v>11112</v>
      </c>
      <c r="G51" s="267">
        <f>E51-F51</f>
        <v>1235</v>
      </c>
      <c r="H51" s="281">
        <f>ROUNDDOWN(E51*0.8,0)</f>
        <v>9877</v>
      </c>
      <c r="I51" s="287">
        <f>E51-H51</f>
        <v>2470</v>
      </c>
      <c r="J51" s="256">
        <f t="shared" si="17"/>
        <v>8642</v>
      </c>
      <c r="K51" s="267">
        <f t="shared" si="18"/>
        <v>3705</v>
      </c>
      <c r="L51" s="1"/>
    </row>
    <row r="52" spans="1:12" ht="18.75" customHeight="1">
      <c r="A52" s="1"/>
      <c r="B52" s="561"/>
      <c r="C52" s="291" t="s">
        <v>358</v>
      </c>
      <c r="D52" s="276">
        <f t="shared" si="13"/>
        <v>1067</v>
      </c>
      <c r="E52" s="286">
        <f>ROUNDDOWN(D52*$G$2,0)</f>
        <v>11118</v>
      </c>
      <c r="F52" s="254">
        <f>ROUNDDOWN(E52*0.9,0)</f>
        <v>10006</v>
      </c>
      <c r="G52" s="286">
        <f>E52-F52</f>
        <v>1112</v>
      </c>
      <c r="H52" s="275">
        <f>ROUNDDOWN(E52*0.8,0)</f>
        <v>8894</v>
      </c>
      <c r="I52" s="285">
        <f>E52-H52</f>
        <v>2224</v>
      </c>
      <c r="J52" s="254">
        <f t="shared" si="17"/>
        <v>7782</v>
      </c>
      <c r="K52" s="286">
        <f t="shared" si="18"/>
        <v>3336</v>
      </c>
      <c r="L52" s="1"/>
    </row>
    <row r="53" spans="1:12" ht="18.75" customHeight="1">
      <c r="A53" s="1"/>
      <c r="B53" s="559" t="s">
        <v>77</v>
      </c>
      <c r="C53" s="129" t="s">
        <v>107</v>
      </c>
      <c r="D53" s="266">
        <f t="shared" si="13"/>
        <v>1683</v>
      </c>
      <c r="E53" s="267">
        <f t="shared" si="14"/>
        <v>17536</v>
      </c>
      <c r="F53" s="256">
        <f t="shared" si="15"/>
        <v>15782</v>
      </c>
      <c r="G53" s="267">
        <f t="shared" si="16"/>
        <v>1754</v>
      </c>
      <c r="H53" s="256">
        <f t="shared" si="3"/>
        <v>14028</v>
      </c>
      <c r="I53" s="267">
        <f t="shared" si="4"/>
        <v>3508</v>
      </c>
      <c r="J53" s="256">
        <f t="shared" si="17"/>
        <v>12275</v>
      </c>
      <c r="K53" s="267">
        <f t="shared" si="18"/>
        <v>5261</v>
      </c>
      <c r="L53" s="1"/>
    </row>
    <row r="54" spans="1:12" ht="18.75" customHeight="1">
      <c r="A54" s="1"/>
      <c r="B54" s="560"/>
      <c r="C54" s="119" t="s">
        <v>108</v>
      </c>
      <c r="D54" s="276">
        <f t="shared" si="13"/>
        <v>1515</v>
      </c>
      <c r="E54" s="286">
        <f t="shared" si="14"/>
        <v>15786</v>
      </c>
      <c r="F54" s="254">
        <f t="shared" si="15"/>
        <v>14207</v>
      </c>
      <c r="G54" s="286">
        <f t="shared" si="16"/>
        <v>1579</v>
      </c>
      <c r="H54" s="268">
        <f t="shared" si="3"/>
        <v>12628</v>
      </c>
      <c r="I54" s="269">
        <f t="shared" si="4"/>
        <v>3158</v>
      </c>
      <c r="J54" s="254">
        <f t="shared" si="17"/>
        <v>11050</v>
      </c>
      <c r="K54" s="286">
        <f t="shared" si="18"/>
        <v>4736</v>
      </c>
      <c r="L54" s="1"/>
    </row>
    <row r="55" spans="1:12" ht="18.75" customHeight="1">
      <c r="A55" s="1"/>
      <c r="B55" s="560"/>
      <c r="C55" s="290" t="s">
        <v>357</v>
      </c>
      <c r="D55" s="266">
        <f t="shared" si="13"/>
        <v>1626</v>
      </c>
      <c r="E55" s="267">
        <f>ROUNDDOWN(D55*$G$2,0)</f>
        <v>16942</v>
      </c>
      <c r="F55" s="256">
        <f>ROUNDDOWN(E55*0.9,0)</f>
        <v>15247</v>
      </c>
      <c r="G55" s="267">
        <f>E55-F55</f>
        <v>1695</v>
      </c>
      <c r="H55" s="281">
        <f>ROUNDDOWN(E55*0.8,0)</f>
        <v>13553</v>
      </c>
      <c r="I55" s="287">
        <f>E55-H55</f>
        <v>3389</v>
      </c>
      <c r="J55" s="256">
        <f t="shared" si="17"/>
        <v>11859</v>
      </c>
      <c r="K55" s="267">
        <f t="shared" si="18"/>
        <v>5083</v>
      </c>
      <c r="L55" s="1"/>
    </row>
    <row r="56" spans="1:12" ht="18.75" customHeight="1">
      <c r="A56" s="1"/>
      <c r="B56" s="561"/>
      <c r="C56" s="291" t="s">
        <v>358</v>
      </c>
      <c r="D56" s="276">
        <f t="shared" si="13"/>
        <v>1464</v>
      </c>
      <c r="E56" s="286">
        <f>ROUNDDOWN(D56*$G$2,0)</f>
        <v>15254</v>
      </c>
      <c r="F56" s="254">
        <f>ROUNDDOWN(E56*0.9,0)</f>
        <v>13728</v>
      </c>
      <c r="G56" s="286">
        <f>E56-F56</f>
        <v>1526</v>
      </c>
      <c r="H56" s="252">
        <f>ROUNDDOWN(E56*0.8,0)</f>
        <v>12203</v>
      </c>
      <c r="I56" s="301">
        <f>E56-H56</f>
        <v>3051</v>
      </c>
      <c r="J56" s="254">
        <f t="shared" si="17"/>
        <v>10677</v>
      </c>
      <c r="K56" s="286">
        <f t="shared" si="18"/>
        <v>4577</v>
      </c>
      <c r="L56" s="1"/>
    </row>
    <row r="57" spans="1:12" ht="10.5" customHeight="1">
      <c r="A57" s="1"/>
      <c r="B57" s="314"/>
      <c r="C57" s="315"/>
      <c r="D57" s="289"/>
      <c r="E57" s="173"/>
      <c r="F57" s="167"/>
      <c r="G57" s="173"/>
      <c r="H57" s="155"/>
      <c r="I57" s="171"/>
      <c r="J57" s="167"/>
      <c r="K57" s="173"/>
      <c r="L57" s="1"/>
    </row>
    <row r="58" spans="1:12" ht="31.5" customHeight="1">
      <c r="A58" s="1"/>
      <c r="B58" s="120" t="s">
        <v>134</v>
      </c>
      <c r="C58" s="4"/>
      <c r="D58" s="65"/>
      <c r="E58" s="1"/>
      <c r="F58" s="65"/>
      <c r="G58" s="1"/>
      <c r="H58" s="155"/>
      <c r="I58" s="171"/>
      <c r="J58" s="1"/>
      <c r="K58" s="1"/>
      <c r="L58" s="1"/>
    </row>
    <row r="59" spans="1:12" ht="45" customHeight="1">
      <c r="A59" s="1"/>
      <c r="B59" s="84" t="s">
        <v>23</v>
      </c>
      <c r="C59" s="85" t="s">
        <v>95</v>
      </c>
      <c r="D59" s="74" t="s">
        <v>2</v>
      </c>
      <c r="E59" s="195" t="s">
        <v>281</v>
      </c>
      <c r="F59" s="196" t="s">
        <v>272</v>
      </c>
      <c r="G59" s="160" t="s">
        <v>265</v>
      </c>
      <c r="H59" s="52" t="s">
        <v>266</v>
      </c>
      <c r="I59" s="150" t="s">
        <v>267</v>
      </c>
      <c r="J59" s="52" t="s">
        <v>392</v>
      </c>
      <c r="K59" s="150" t="s">
        <v>395</v>
      </c>
      <c r="L59" s="1"/>
    </row>
    <row r="60" spans="1:12" ht="18" customHeight="1">
      <c r="A60" s="1"/>
      <c r="B60" s="567" t="s">
        <v>96</v>
      </c>
      <c r="C60" s="118" t="s">
        <v>83</v>
      </c>
      <c r="D60" s="266">
        <v>297</v>
      </c>
      <c r="E60" s="267">
        <f aca="true" t="shared" si="19" ref="E60:E65">ROUNDDOWN(D60*$G$2,0)</f>
        <v>3094</v>
      </c>
      <c r="F60" s="256">
        <f aca="true" t="shared" si="20" ref="F60:F65">ROUNDDOWN(E60*0.9,0)</f>
        <v>2784</v>
      </c>
      <c r="G60" s="267">
        <f aca="true" t="shared" si="21" ref="G60:G65">E60-F60</f>
        <v>310</v>
      </c>
      <c r="H60" s="281">
        <f t="shared" si="3"/>
        <v>2475</v>
      </c>
      <c r="I60" s="287">
        <f t="shared" si="4"/>
        <v>619</v>
      </c>
      <c r="J60" s="256">
        <f aca="true" t="shared" si="22" ref="J60:J65">ROUNDDOWN(E60*0.7,0)</f>
        <v>2165</v>
      </c>
      <c r="K60" s="267">
        <f aca="true" t="shared" si="23" ref="K60:K65">E60-J60</f>
        <v>929</v>
      </c>
      <c r="L60" s="1"/>
    </row>
    <row r="61" spans="1:12" ht="18" customHeight="1">
      <c r="A61" s="1"/>
      <c r="B61" s="567"/>
      <c r="C61" s="121" t="s">
        <v>84</v>
      </c>
      <c r="D61" s="274">
        <f>ROUND(D60*1.25,0)</f>
        <v>371</v>
      </c>
      <c r="E61" s="285">
        <f t="shared" si="19"/>
        <v>3865</v>
      </c>
      <c r="F61" s="275">
        <f t="shared" si="20"/>
        <v>3478</v>
      </c>
      <c r="G61" s="285">
        <f t="shared" si="21"/>
        <v>387</v>
      </c>
      <c r="H61" s="275">
        <f t="shared" si="3"/>
        <v>3092</v>
      </c>
      <c r="I61" s="285">
        <f t="shared" si="4"/>
        <v>773</v>
      </c>
      <c r="J61" s="275">
        <f t="shared" si="22"/>
        <v>2705</v>
      </c>
      <c r="K61" s="285">
        <f t="shared" si="23"/>
        <v>1160</v>
      </c>
      <c r="L61" s="1"/>
    </row>
    <row r="62" spans="1:12" ht="18" customHeight="1">
      <c r="A62" s="1"/>
      <c r="B62" s="567"/>
      <c r="C62" s="119" t="s">
        <v>85</v>
      </c>
      <c r="D62" s="276">
        <f>ROUND(D60*1.5,0)</f>
        <v>446</v>
      </c>
      <c r="E62" s="286">
        <f t="shared" si="19"/>
        <v>4647</v>
      </c>
      <c r="F62" s="254">
        <f t="shared" si="20"/>
        <v>4182</v>
      </c>
      <c r="G62" s="286">
        <f t="shared" si="21"/>
        <v>465</v>
      </c>
      <c r="H62" s="268">
        <f t="shared" si="3"/>
        <v>3717</v>
      </c>
      <c r="I62" s="269">
        <f t="shared" si="4"/>
        <v>930</v>
      </c>
      <c r="J62" s="254">
        <f t="shared" si="22"/>
        <v>3252</v>
      </c>
      <c r="K62" s="286">
        <f t="shared" si="23"/>
        <v>1395</v>
      </c>
      <c r="L62" s="1"/>
    </row>
    <row r="63" spans="1:12" ht="18" customHeight="1">
      <c r="A63" s="1"/>
      <c r="B63" s="567" t="s">
        <v>121</v>
      </c>
      <c r="C63" s="118" t="s">
        <v>83</v>
      </c>
      <c r="D63" s="266">
        <f>ROUND(D60*0.9,0)</f>
        <v>267</v>
      </c>
      <c r="E63" s="267">
        <f t="shared" si="19"/>
        <v>2782</v>
      </c>
      <c r="F63" s="256">
        <f t="shared" si="20"/>
        <v>2503</v>
      </c>
      <c r="G63" s="267">
        <f t="shared" si="21"/>
        <v>279</v>
      </c>
      <c r="H63" s="281">
        <f t="shared" si="3"/>
        <v>2225</v>
      </c>
      <c r="I63" s="287">
        <f t="shared" si="4"/>
        <v>557</v>
      </c>
      <c r="J63" s="256">
        <f t="shared" si="22"/>
        <v>1947</v>
      </c>
      <c r="K63" s="267">
        <f t="shared" si="23"/>
        <v>835</v>
      </c>
      <c r="L63" s="1"/>
    </row>
    <row r="64" spans="1:12" ht="18" customHeight="1">
      <c r="A64" s="1"/>
      <c r="B64" s="567"/>
      <c r="C64" s="121" t="s">
        <v>84</v>
      </c>
      <c r="D64" s="274">
        <f>ROUND(D63*1.25,0)</f>
        <v>334</v>
      </c>
      <c r="E64" s="285">
        <f t="shared" si="19"/>
        <v>3480</v>
      </c>
      <c r="F64" s="275">
        <f t="shared" si="20"/>
        <v>3132</v>
      </c>
      <c r="G64" s="285">
        <f t="shared" si="21"/>
        <v>348</v>
      </c>
      <c r="H64" s="275">
        <f t="shared" si="3"/>
        <v>2784</v>
      </c>
      <c r="I64" s="285">
        <f t="shared" si="4"/>
        <v>696</v>
      </c>
      <c r="J64" s="275">
        <f t="shared" si="22"/>
        <v>2436</v>
      </c>
      <c r="K64" s="285">
        <f t="shared" si="23"/>
        <v>1044</v>
      </c>
      <c r="L64" s="1"/>
    </row>
    <row r="65" spans="1:12" ht="18" customHeight="1">
      <c r="A65" s="1"/>
      <c r="B65" s="567"/>
      <c r="C65" s="119" t="s">
        <v>85</v>
      </c>
      <c r="D65" s="276">
        <f>ROUND(D63*1.5,0)</f>
        <v>401</v>
      </c>
      <c r="E65" s="286">
        <f t="shared" si="19"/>
        <v>4178</v>
      </c>
      <c r="F65" s="254">
        <f t="shared" si="20"/>
        <v>3760</v>
      </c>
      <c r="G65" s="286">
        <f t="shared" si="21"/>
        <v>418</v>
      </c>
      <c r="H65" s="254">
        <f t="shared" si="3"/>
        <v>3342</v>
      </c>
      <c r="I65" s="286">
        <f t="shared" si="4"/>
        <v>836</v>
      </c>
      <c r="J65" s="254">
        <f t="shared" si="22"/>
        <v>2924</v>
      </c>
      <c r="K65" s="286">
        <f t="shared" si="23"/>
        <v>1254</v>
      </c>
      <c r="L65" s="1"/>
    </row>
    <row r="66" spans="1:12" ht="23.25" customHeight="1">
      <c r="A66" s="1"/>
      <c r="B66" s="122"/>
      <c r="C66" s="1"/>
      <c r="D66" s="1"/>
      <c r="E66" s="1"/>
      <c r="F66" s="1"/>
      <c r="G66" s="168"/>
      <c r="H66" s="167"/>
      <c r="I66" s="173"/>
      <c r="J66" s="1"/>
      <c r="K66" s="1"/>
      <c r="L66" s="1"/>
    </row>
    <row r="67" spans="1:12" ht="30.75" customHeight="1">
      <c r="A67" s="1"/>
      <c r="B67" s="568" t="s">
        <v>263</v>
      </c>
      <c r="C67" s="568"/>
      <c r="D67" s="15" t="s">
        <v>125</v>
      </c>
      <c r="E67" s="176" t="s">
        <v>268</v>
      </c>
      <c r="F67" s="176" t="s">
        <v>269</v>
      </c>
      <c r="G67" s="177" t="s">
        <v>126</v>
      </c>
      <c r="H67" s="178" t="s">
        <v>270</v>
      </c>
      <c r="I67" s="179" t="s">
        <v>271</v>
      </c>
      <c r="J67" s="178" t="s">
        <v>393</v>
      </c>
      <c r="K67" s="179" t="s">
        <v>396</v>
      </c>
      <c r="L67" s="1"/>
    </row>
    <row r="68" spans="1:12" ht="45" customHeight="1">
      <c r="A68" s="1"/>
      <c r="B68" s="564" t="s">
        <v>40</v>
      </c>
      <c r="C68" s="564"/>
      <c r="D68" s="87" t="s">
        <v>2</v>
      </c>
      <c r="E68" s="195" t="s">
        <v>281</v>
      </c>
      <c r="F68" s="196" t="s">
        <v>272</v>
      </c>
      <c r="G68" s="160" t="s">
        <v>265</v>
      </c>
      <c r="H68" s="52" t="s">
        <v>266</v>
      </c>
      <c r="I68" s="150" t="s">
        <v>267</v>
      </c>
      <c r="J68" s="52" t="s">
        <v>392</v>
      </c>
      <c r="K68" s="150" t="s">
        <v>395</v>
      </c>
      <c r="L68" s="1"/>
    </row>
    <row r="69" spans="1:12" ht="20.25" customHeight="1">
      <c r="A69" s="1"/>
      <c r="B69" s="364" t="s">
        <v>86</v>
      </c>
      <c r="C69" s="364"/>
      <c r="D69" s="264">
        <v>574</v>
      </c>
      <c r="E69" s="265">
        <f aca="true" t="shared" si="24" ref="E69:E83">ROUNDDOWN(D69*$G$2,0)</f>
        <v>5981</v>
      </c>
      <c r="F69" s="262">
        <f aca="true" t="shared" si="25" ref="F69:F83">ROUNDDOWN(E69*0.9,0)</f>
        <v>5382</v>
      </c>
      <c r="G69" s="265">
        <f aca="true" t="shared" si="26" ref="G69:G83">E69-F69</f>
        <v>599</v>
      </c>
      <c r="H69" s="256">
        <f t="shared" si="3"/>
        <v>4784</v>
      </c>
      <c r="I69" s="267">
        <f t="shared" si="4"/>
        <v>1197</v>
      </c>
      <c r="J69" s="254">
        <f>ROUNDDOWN(E69*0.7,0)</f>
        <v>4186</v>
      </c>
      <c r="K69" s="286">
        <f>E69-J69</f>
        <v>1795</v>
      </c>
      <c r="L69" s="1"/>
    </row>
    <row r="70" spans="1:12" ht="20.25" customHeight="1">
      <c r="A70" s="1"/>
      <c r="B70" s="565" t="s">
        <v>87</v>
      </c>
      <c r="C70" s="565"/>
      <c r="D70" s="184">
        <v>500</v>
      </c>
      <c r="E70" s="175">
        <f t="shared" si="24"/>
        <v>5210</v>
      </c>
      <c r="F70" s="174">
        <f t="shared" si="25"/>
        <v>4689</v>
      </c>
      <c r="G70" s="175">
        <f t="shared" si="26"/>
        <v>521</v>
      </c>
      <c r="H70" s="174">
        <f t="shared" si="3"/>
        <v>4168</v>
      </c>
      <c r="I70" s="175">
        <f t="shared" si="4"/>
        <v>1042</v>
      </c>
      <c r="J70" s="37">
        <f aca="true" t="shared" si="27" ref="J70:J81">ROUNDDOWN(E70*0.7,0)</f>
        <v>3647</v>
      </c>
      <c r="K70" s="57">
        <f aca="true" t="shared" si="28" ref="K70:K81">E70-J70</f>
        <v>1563</v>
      </c>
      <c r="L70" s="1"/>
    </row>
    <row r="71" spans="1:12" ht="20.25" customHeight="1">
      <c r="A71" s="1"/>
      <c r="B71" s="413" t="s">
        <v>88</v>
      </c>
      <c r="C71" s="413"/>
      <c r="D71" s="63">
        <v>250</v>
      </c>
      <c r="E71" s="64">
        <f t="shared" si="24"/>
        <v>2605</v>
      </c>
      <c r="F71" s="40">
        <f t="shared" si="25"/>
        <v>2344</v>
      </c>
      <c r="G71" s="64">
        <f t="shared" si="26"/>
        <v>261</v>
      </c>
      <c r="H71" s="40">
        <f t="shared" si="3"/>
        <v>2084</v>
      </c>
      <c r="I71" s="64">
        <f t="shared" si="4"/>
        <v>521</v>
      </c>
      <c r="J71" s="40">
        <f t="shared" si="27"/>
        <v>1823</v>
      </c>
      <c r="K71" s="64">
        <f t="shared" si="28"/>
        <v>782</v>
      </c>
      <c r="L71" s="1"/>
    </row>
    <row r="72" spans="1:12" ht="20.25" customHeight="1">
      <c r="A72" s="132" t="s">
        <v>122</v>
      </c>
      <c r="B72" s="364" t="s">
        <v>89</v>
      </c>
      <c r="C72" s="364"/>
      <c r="D72" s="69">
        <v>2000</v>
      </c>
      <c r="E72" s="71">
        <f t="shared" si="24"/>
        <v>20840</v>
      </c>
      <c r="F72" s="44">
        <f t="shared" si="25"/>
        <v>18756</v>
      </c>
      <c r="G72" s="71">
        <f t="shared" si="26"/>
        <v>2084</v>
      </c>
      <c r="H72" s="37">
        <f t="shared" si="3"/>
        <v>16672</v>
      </c>
      <c r="I72" s="57">
        <f t="shared" si="4"/>
        <v>4168</v>
      </c>
      <c r="J72" s="40">
        <f t="shared" si="27"/>
        <v>14588</v>
      </c>
      <c r="K72" s="64">
        <f t="shared" si="28"/>
        <v>6252</v>
      </c>
      <c r="L72" s="1"/>
    </row>
    <row r="73" spans="1:12" ht="20.25" customHeight="1">
      <c r="A73" s="1"/>
      <c r="B73" s="364" t="s">
        <v>1</v>
      </c>
      <c r="C73" s="364"/>
      <c r="D73" s="69">
        <v>300</v>
      </c>
      <c r="E73" s="71">
        <f t="shared" si="24"/>
        <v>3126</v>
      </c>
      <c r="F73" s="44">
        <f t="shared" si="25"/>
        <v>2813</v>
      </c>
      <c r="G73" s="71">
        <f t="shared" si="26"/>
        <v>313</v>
      </c>
      <c r="H73" s="37">
        <f t="shared" si="3"/>
        <v>2500</v>
      </c>
      <c r="I73" s="57">
        <f t="shared" si="4"/>
        <v>626</v>
      </c>
      <c r="J73" s="40">
        <f t="shared" si="27"/>
        <v>2188</v>
      </c>
      <c r="K73" s="64">
        <f t="shared" si="28"/>
        <v>938</v>
      </c>
      <c r="L73" s="1"/>
    </row>
    <row r="74" spans="1:12" ht="20.25" customHeight="1">
      <c r="A74" s="1"/>
      <c r="B74" s="364" t="s">
        <v>90</v>
      </c>
      <c r="C74" s="364"/>
      <c r="D74" s="69">
        <v>600</v>
      </c>
      <c r="E74" s="71">
        <f t="shared" si="24"/>
        <v>6252</v>
      </c>
      <c r="F74" s="44">
        <f t="shared" si="25"/>
        <v>5626</v>
      </c>
      <c r="G74" s="71">
        <f t="shared" si="26"/>
        <v>626</v>
      </c>
      <c r="H74" s="37">
        <f t="shared" si="3"/>
        <v>5001</v>
      </c>
      <c r="I74" s="57">
        <f t="shared" si="4"/>
        <v>1251</v>
      </c>
      <c r="J74" s="40">
        <f t="shared" si="27"/>
        <v>4376</v>
      </c>
      <c r="K74" s="64">
        <f t="shared" si="28"/>
        <v>1876</v>
      </c>
      <c r="L74" s="1"/>
    </row>
    <row r="75" spans="1:12" ht="20.25" customHeight="1">
      <c r="A75" s="132" t="s">
        <v>122</v>
      </c>
      <c r="B75" s="364" t="s">
        <v>93</v>
      </c>
      <c r="C75" s="364"/>
      <c r="D75" s="69">
        <v>250</v>
      </c>
      <c r="E75" s="71">
        <f t="shared" si="24"/>
        <v>2605</v>
      </c>
      <c r="F75" s="44">
        <f t="shared" si="25"/>
        <v>2344</v>
      </c>
      <c r="G75" s="71">
        <f t="shared" si="26"/>
        <v>261</v>
      </c>
      <c r="H75" s="37">
        <f t="shared" si="3"/>
        <v>2084</v>
      </c>
      <c r="I75" s="57">
        <f t="shared" si="4"/>
        <v>521</v>
      </c>
      <c r="J75" s="40">
        <f t="shared" si="27"/>
        <v>1823</v>
      </c>
      <c r="K75" s="64">
        <f t="shared" si="28"/>
        <v>782</v>
      </c>
      <c r="L75" s="1"/>
    </row>
    <row r="76" spans="1:12" ht="20.25" customHeight="1">
      <c r="A76" s="1"/>
      <c r="B76" s="572" t="s">
        <v>351</v>
      </c>
      <c r="C76" s="572"/>
      <c r="D76" s="296">
        <v>600</v>
      </c>
      <c r="E76" s="287">
        <f>ROUNDDOWN(D76*$G$2,0)</f>
        <v>6252</v>
      </c>
      <c r="F76" s="281">
        <f>ROUNDDOWN(E76*0.9,0)</f>
        <v>5626</v>
      </c>
      <c r="G76" s="287">
        <f>E76-F76</f>
        <v>626</v>
      </c>
      <c r="H76" s="281">
        <f t="shared" si="3"/>
        <v>5001</v>
      </c>
      <c r="I76" s="287">
        <f t="shared" si="4"/>
        <v>1251</v>
      </c>
      <c r="J76" s="256">
        <f t="shared" si="27"/>
        <v>4376</v>
      </c>
      <c r="K76" s="267">
        <f t="shared" si="28"/>
        <v>1876</v>
      </c>
      <c r="L76" s="1"/>
    </row>
    <row r="77" spans="1:12" ht="20.25" customHeight="1">
      <c r="A77" s="1"/>
      <c r="B77" s="413" t="s">
        <v>352</v>
      </c>
      <c r="C77" s="413"/>
      <c r="D77" s="63">
        <v>300</v>
      </c>
      <c r="E77" s="64">
        <f>ROUNDDOWN(D77*$G$2,0)</f>
        <v>3126</v>
      </c>
      <c r="F77" s="40">
        <f>ROUNDDOWN(E77*0.9,0)</f>
        <v>2813</v>
      </c>
      <c r="G77" s="64">
        <f>E77-F77</f>
        <v>313</v>
      </c>
      <c r="H77" s="40">
        <f>ROUNDDOWN(E77*0.8,0)</f>
        <v>2500</v>
      </c>
      <c r="I77" s="64">
        <f>E77-H77</f>
        <v>626</v>
      </c>
      <c r="J77" s="40">
        <f t="shared" si="27"/>
        <v>2188</v>
      </c>
      <c r="K77" s="64">
        <f t="shared" si="28"/>
        <v>938</v>
      </c>
      <c r="L77" s="1"/>
    </row>
    <row r="78" spans="1:12" ht="20.25" customHeight="1">
      <c r="A78" s="1"/>
      <c r="B78" s="565" t="s">
        <v>353</v>
      </c>
      <c r="C78" s="565"/>
      <c r="D78" s="184">
        <v>254</v>
      </c>
      <c r="E78" s="175">
        <f t="shared" si="24"/>
        <v>2646</v>
      </c>
      <c r="F78" s="174">
        <f t="shared" si="25"/>
        <v>2381</v>
      </c>
      <c r="G78" s="175">
        <f t="shared" si="26"/>
        <v>265</v>
      </c>
      <c r="H78" s="174">
        <f t="shared" si="3"/>
        <v>2116</v>
      </c>
      <c r="I78" s="175">
        <f t="shared" si="4"/>
        <v>530</v>
      </c>
      <c r="J78" s="37">
        <f t="shared" si="27"/>
        <v>1852</v>
      </c>
      <c r="K78" s="57">
        <f t="shared" si="28"/>
        <v>794</v>
      </c>
      <c r="L78" s="1"/>
    </row>
    <row r="79" spans="1:12" ht="20.25" customHeight="1">
      <c r="A79" s="1"/>
      <c r="B79" s="571" t="s">
        <v>354</v>
      </c>
      <c r="C79" s="571"/>
      <c r="D79" s="284">
        <v>402</v>
      </c>
      <c r="E79" s="152">
        <f t="shared" si="24"/>
        <v>4188</v>
      </c>
      <c r="F79" s="151">
        <f t="shared" si="25"/>
        <v>3769</v>
      </c>
      <c r="G79" s="152">
        <f t="shared" si="26"/>
        <v>419</v>
      </c>
      <c r="H79" s="151">
        <f t="shared" si="3"/>
        <v>3350</v>
      </c>
      <c r="I79" s="152">
        <f t="shared" si="4"/>
        <v>838</v>
      </c>
      <c r="J79" s="61">
        <f t="shared" si="27"/>
        <v>2931</v>
      </c>
      <c r="K79" s="60">
        <f t="shared" si="28"/>
        <v>1257</v>
      </c>
      <c r="L79" s="1"/>
    </row>
    <row r="80" spans="1:12" ht="20.25" customHeight="1">
      <c r="A80" s="1"/>
      <c r="B80" s="460" t="s">
        <v>355</v>
      </c>
      <c r="C80" s="460"/>
      <c r="D80" s="274">
        <v>201</v>
      </c>
      <c r="E80" s="285">
        <f>ROUNDDOWN(D80*$G$2,0)</f>
        <v>2094</v>
      </c>
      <c r="F80" s="275">
        <f>ROUNDDOWN(E80*0.9,0)</f>
        <v>1884</v>
      </c>
      <c r="G80" s="285">
        <f>E80-F80</f>
        <v>210</v>
      </c>
      <c r="H80" s="275">
        <f>ROUNDDOWN(E80*0.8,0)</f>
        <v>1675</v>
      </c>
      <c r="I80" s="285">
        <f>E80-H80</f>
        <v>419</v>
      </c>
      <c r="J80" s="275">
        <f t="shared" si="27"/>
        <v>1465</v>
      </c>
      <c r="K80" s="285">
        <f t="shared" si="28"/>
        <v>629</v>
      </c>
      <c r="L80" s="1"/>
    </row>
    <row r="81" spans="1:12" ht="20.25" customHeight="1">
      <c r="A81" s="1"/>
      <c r="B81" s="417" t="s">
        <v>356</v>
      </c>
      <c r="C81" s="417"/>
      <c r="D81" s="276">
        <v>317</v>
      </c>
      <c r="E81" s="286">
        <f>ROUNDDOWN(D81*$G$2,0)</f>
        <v>3303</v>
      </c>
      <c r="F81" s="254">
        <f>ROUNDDOWN(E81*0.9,0)</f>
        <v>2972</v>
      </c>
      <c r="G81" s="286">
        <f>E81-F81</f>
        <v>331</v>
      </c>
      <c r="H81" s="254">
        <f>ROUNDDOWN(E81*0.8,0)</f>
        <v>2642</v>
      </c>
      <c r="I81" s="286">
        <f>E81-H81</f>
        <v>661</v>
      </c>
      <c r="J81" s="254">
        <f t="shared" si="27"/>
        <v>2312</v>
      </c>
      <c r="K81" s="286">
        <f t="shared" si="28"/>
        <v>991</v>
      </c>
      <c r="L81" s="1"/>
    </row>
    <row r="82" spans="1:12" ht="20.25" customHeight="1">
      <c r="A82" s="1"/>
      <c r="B82" s="364" t="s">
        <v>135</v>
      </c>
      <c r="C82" s="364"/>
      <c r="D82" s="69">
        <v>300</v>
      </c>
      <c r="E82" s="71">
        <f t="shared" si="24"/>
        <v>3126</v>
      </c>
      <c r="F82" s="44">
        <f t="shared" si="25"/>
        <v>2813</v>
      </c>
      <c r="G82" s="71">
        <f t="shared" si="26"/>
        <v>313</v>
      </c>
      <c r="H82" s="37">
        <f t="shared" si="3"/>
        <v>2500</v>
      </c>
      <c r="I82" s="57">
        <f t="shared" si="4"/>
        <v>626</v>
      </c>
      <c r="J82" s="40">
        <f>ROUNDDOWN(E82*0.7,0)</f>
        <v>2188</v>
      </c>
      <c r="K82" s="64">
        <f>E82-J82</f>
        <v>938</v>
      </c>
      <c r="L82" s="1"/>
    </row>
    <row r="83" spans="1:12" ht="20.25" customHeight="1">
      <c r="A83" s="1"/>
      <c r="B83" s="364" t="s">
        <v>92</v>
      </c>
      <c r="C83" s="364"/>
      <c r="D83" s="69">
        <v>6</v>
      </c>
      <c r="E83" s="71">
        <f t="shared" si="24"/>
        <v>62</v>
      </c>
      <c r="F83" s="44">
        <f t="shared" si="25"/>
        <v>55</v>
      </c>
      <c r="G83" s="71">
        <f t="shared" si="26"/>
        <v>7</v>
      </c>
      <c r="H83" s="37">
        <f t="shared" si="3"/>
        <v>49</v>
      </c>
      <c r="I83" s="57">
        <f t="shared" si="4"/>
        <v>13</v>
      </c>
      <c r="J83" s="40">
        <f>ROUNDDOWN(E83*0.7,0)</f>
        <v>43</v>
      </c>
      <c r="K83" s="64">
        <f>E83-J83</f>
        <v>19</v>
      </c>
      <c r="L83" s="1"/>
    </row>
    <row r="84" spans="1:12" ht="6" customHeight="1">
      <c r="A84" s="1"/>
      <c r="B84" s="562"/>
      <c r="C84" s="562"/>
      <c r="D84" s="562"/>
      <c r="E84" s="562"/>
      <c r="F84" s="563"/>
      <c r="G84" s="563"/>
      <c r="H84" s="166"/>
      <c r="I84" s="172"/>
      <c r="J84" s="1"/>
      <c r="K84" s="1"/>
      <c r="L84" s="1"/>
    </row>
    <row r="85" spans="1:12" ht="45" customHeight="1">
      <c r="A85" s="1"/>
      <c r="B85" s="573" t="s">
        <v>360</v>
      </c>
      <c r="C85" s="573"/>
      <c r="D85" s="573"/>
      <c r="E85" s="573"/>
      <c r="F85" s="358" t="s">
        <v>221</v>
      </c>
      <c r="G85" s="359"/>
      <c r="H85" s="359"/>
      <c r="I85" s="359"/>
      <c r="J85" s="359"/>
      <c r="K85" s="360"/>
      <c r="L85" s="1"/>
    </row>
    <row r="86" spans="1:12" ht="45" customHeight="1">
      <c r="A86" s="1"/>
      <c r="B86" s="555" t="s">
        <v>361</v>
      </c>
      <c r="C86" s="555"/>
      <c r="D86" s="555"/>
      <c r="E86" s="555"/>
      <c r="F86" s="552" t="s">
        <v>310</v>
      </c>
      <c r="G86" s="553"/>
      <c r="H86" s="553"/>
      <c r="I86" s="553"/>
      <c r="J86" s="553"/>
      <c r="K86" s="554"/>
      <c r="L86" s="1"/>
    </row>
    <row r="87" spans="1:12" ht="18.75" customHeight="1">
      <c r="A87" s="1"/>
      <c r="B87" s="144"/>
      <c r="C87" s="144"/>
      <c r="D87" s="144"/>
      <c r="E87" s="144"/>
      <c r="F87" s="145"/>
      <c r="G87" s="145"/>
      <c r="H87" s="167"/>
      <c r="I87" s="173"/>
      <c r="J87" s="1"/>
      <c r="K87" s="1"/>
      <c r="L87" s="1"/>
    </row>
    <row r="88" spans="1:12" ht="15.75" customHeight="1">
      <c r="A88" s="574" t="s">
        <v>282</v>
      </c>
      <c r="B88" s="574"/>
      <c r="C88" s="574"/>
      <c r="D88" s="574"/>
      <c r="E88" s="574"/>
      <c r="F88" s="574"/>
      <c r="G88" s="574"/>
      <c r="H88" s="574"/>
      <c r="I88" s="574"/>
      <c r="J88" s="1"/>
      <c r="K88" s="1"/>
      <c r="L88" s="1"/>
    </row>
    <row r="89" spans="1:12" s="114" customFormat="1" ht="42" customHeight="1">
      <c r="A89" s="9"/>
      <c r="B89" s="576" t="s">
        <v>216</v>
      </c>
      <c r="C89" s="576"/>
      <c r="D89" s="15" t="s">
        <v>125</v>
      </c>
      <c r="E89" s="176" t="s">
        <v>268</v>
      </c>
      <c r="F89" s="176" t="s">
        <v>269</v>
      </c>
      <c r="G89" s="177" t="s">
        <v>126</v>
      </c>
      <c r="H89" s="178" t="s">
        <v>270</v>
      </c>
      <c r="I89" s="179" t="s">
        <v>271</v>
      </c>
      <c r="J89" s="178" t="s">
        <v>393</v>
      </c>
      <c r="K89" s="179" t="s">
        <v>396</v>
      </c>
      <c r="L89" s="9"/>
    </row>
    <row r="90" spans="1:12" ht="45" customHeight="1">
      <c r="A90" s="1"/>
      <c r="B90" s="197" t="s">
        <v>82</v>
      </c>
      <c r="C90" s="197" t="s">
        <v>23</v>
      </c>
      <c r="D90" s="161" t="s">
        <v>2</v>
      </c>
      <c r="E90" s="190" t="s">
        <v>281</v>
      </c>
      <c r="F90" s="193" t="s">
        <v>272</v>
      </c>
      <c r="G90" s="162" t="s">
        <v>265</v>
      </c>
      <c r="H90" s="194" t="s">
        <v>266</v>
      </c>
      <c r="I90" s="163" t="s">
        <v>267</v>
      </c>
      <c r="J90" s="194" t="s">
        <v>392</v>
      </c>
      <c r="K90" s="163" t="s">
        <v>395</v>
      </c>
      <c r="L90" s="1"/>
    </row>
    <row r="91" spans="1:12" ht="27.75" customHeight="1">
      <c r="A91" s="1"/>
      <c r="B91" s="577" t="s">
        <v>104</v>
      </c>
      <c r="C91" s="129" t="s">
        <v>107</v>
      </c>
      <c r="D91" s="123">
        <v>2945</v>
      </c>
      <c r="E91" s="57">
        <f>ROUNDDOWN(D91*$G$2,0)</f>
        <v>30686</v>
      </c>
      <c r="F91" s="124">
        <f>ROUNDDOWN(E91*0.9,0)</f>
        <v>27617</v>
      </c>
      <c r="G91" s="57">
        <f>E91-F91</f>
        <v>3069</v>
      </c>
      <c r="H91" s="174">
        <f t="shared" si="3"/>
        <v>24548</v>
      </c>
      <c r="I91" s="175">
        <f t="shared" si="4"/>
        <v>6138</v>
      </c>
      <c r="J91" s="37">
        <f>ROUNDDOWN(E91*0.7,0)</f>
        <v>21480</v>
      </c>
      <c r="K91" s="57">
        <f>E91-J91</f>
        <v>9206</v>
      </c>
      <c r="L91" s="1"/>
    </row>
    <row r="92" spans="1:12" ht="27.75" customHeight="1">
      <c r="A92" s="368"/>
      <c r="B92" s="577"/>
      <c r="C92" s="125" t="s">
        <v>106</v>
      </c>
      <c r="D92" s="126">
        <f>ROUND(D91*0.98,0)</f>
        <v>2886</v>
      </c>
      <c r="E92" s="64">
        <f>ROUNDDOWN(D92*$G$2,0)</f>
        <v>30072</v>
      </c>
      <c r="F92" s="127">
        <f>ROUNDDOWN(E92*0.9,0)</f>
        <v>27064</v>
      </c>
      <c r="G92" s="64">
        <f>E92-F92</f>
        <v>3008</v>
      </c>
      <c r="H92" s="61">
        <f t="shared" si="3"/>
        <v>24057</v>
      </c>
      <c r="I92" s="60">
        <f t="shared" si="4"/>
        <v>6015</v>
      </c>
      <c r="J92" s="40">
        <f>ROUNDDOWN(E92*0.7,0)</f>
        <v>21050</v>
      </c>
      <c r="K92" s="64">
        <f>E92-J92</f>
        <v>9022</v>
      </c>
      <c r="L92" s="1"/>
    </row>
    <row r="93" spans="1:12" ht="27.75" customHeight="1">
      <c r="A93" s="368"/>
      <c r="B93" s="577" t="s">
        <v>105</v>
      </c>
      <c r="C93" s="129" t="s">
        <v>107</v>
      </c>
      <c r="D93" s="123">
        <f>ROUND(D91/30.4,0)</f>
        <v>97</v>
      </c>
      <c r="E93" s="57">
        <f>ROUNDDOWN(D93*$G$2,0)</f>
        <v>1010</v>
      </c>
      <c r="F93" s="124">
        <f>ROUNDDOWN(E93*0.9,0)</f>
        <v>909</v>
      </c>
      <c r="G93" s="57">
        <f>E93-F93</f>
        <v>101</v>
      </c>
      <c r="H93" s="37">
        <f t="shared" si="3"/>
        <v>808</v>
      </c>
      <c r="I93" s="57">
        <f t="shared" si="4"/>
        <v>202</v>
      </c>
      <c r="J93" s="37">
        <f>ROUNDDOWN(E93*0.7,0)</f>
        <v>707</v>
      </c>
      <c r="K93" s="57">
        <f>E93-J93</f>
        <v>303</v>
      </c>
      <c r="L93" s="1"/>
    </row>
    <row r="94" spans="1:12" ht="27.75" customHeight="1">
      <c r="A94" s="1"/>
      <c r="B94" s="577"/>
      <c r="C94" s="125" t="s">
        <v>106</v>
      </c>
      <c r="D94" s="126">
        <f>ROUND(D92/30.4,0)</f>
        <v>95</v>
      </c>
      <c r="E94" s="64">
        <f>ROUNDDOWN(D94*$G$2,0)</f>
        <v>989</v>
      </c>
      <c r="F94" s="127">
        <f>ROUNDDOWN(E94*0.9,0)</f>
        <v>890</v>
      </c>
      <c r="G94" s="64">
        <f>E94-F94</f>
        <v>99</v>
      </c>
      <c r="H94" s="100">
        <f t="shared" si="3"/>
        <v>791</v>
      </c>
      <c r="I94" s="153">
        <f t="shared" si="4"/>
        <v>198</v>
      </c>
      <c r="J94" s="40">
        <f>ROUNDDOWN(E94*0.7,0)</f>
        <v>692</v>
      </c>
      <c r="K94" s="64">
        <f>E94-J94</f>
        <v>297</v>
      </c>
      <c r="L94" s="1"/>
    </row>
    <row r="95" spans="1:12" ht="6.75" customHeight="1">
      <c r="A95" s="1"/>
      <c r="B95" s="1"/>
      <c r="C95" s="4"/>
      <c r="D95" s="1"/>
      <c r="E95" s="1"/>
      <c r="F95" s="1"/>
      <c r="G95" s="1"/>
      <c r="H95" s="155"/>
      <c r="I95" s="171"/>
      <c r="J95" s="1"/>
      <c r="K95" s="1"/>
      <c r="L95" s="1"/>
    </row>
    <row r="96" spans="1:12" ht="45" customHeight="1">
      <c r="A96" s="1"/>
      <c r="B96" s="575" t="s">
        <v>40</v>
      </c>
      <c r="C96" s="575"/>
      <c r="D96" s="97" t="s">
        <v>2</v>
      </c>
      <c r="E96" s="190" t="s">
        <v>281</v>
      </c>
      <c r="F96" s="193" t="s">
        <v>272</v>
      </c>
      <c r="G96" s="162" t="s">
        <v>265</v>
      </c>
      <c r="H96" s="194" t="s">
        <v>266</v>
      </c>
      <c r="I96" s="163" t="s">
        <v>267</v>
      </c>
      <c r="J96" s="194" t="s">
        <v>392</v>
      </c>
      <c r="K96" s="163" t="s">
        <v>395</v>
      </c>
      <c r="L96" s="1"/>
    </row>
    <row r="97" spans="1:12" ht="20.25" customHeight="1">
      <c r="A97" s="1"/>
      <c r="B97" s="364" t="s">
        <v>136</v>
      </c>
      <c r="C97" s="364"/>
      <c r="D97" s="69">
        <v>800</v>
      </c>
      <c r="E97" s="71">
        <f>ROUNDDOWN(D97*$G$2,0)</f>
        <v>8336</v>
      </c>
      <c r="F97" s="44">
        <f>ROUNDDOWN(E97*0.9,0)</f>
        <v>7502</v>
      </c>
      <c r="G97" s="71">
        <f>E97-F97</f>
        <v>834</v>
      </c>
      <c r="H97" s="37">
        <f t="shared" si="3"/>
        <v>6668</v>
      </c>
      <c r="I97" s="57">
        <f t="shared" si="4"/>
        <v>1668</v>
      </c>
      <c r="J97" s="40">
        <f>ROUNDDOWN(E97*0.7,0)</f>
        <v>5835</v>
      </c>
      <c r="K97" s="64">
        <f>E97-J97</f>
        <v>2501</v>
      </c>
      <c r="L97" s="1"/>
    </row>
    <row r="98" spans="1:12" ht="20.25" customHeight="1">
      <c r="A98" s="1"/>
      <c r="B98" s="364" t="s">
        <v>92</v>
      </c>
      <c r="C98" s="364"/>
      <c r="D98" s="69">
        <v>50</v>
      </c>
      <c r="E98" s="71">
        <f>ROUNDDOWN(D98*$G$2,0)</f>
        <v>521</v>
      </c>
      <c r="F98" s="44">
        <f>ROUNDDOWN(E98*0.9,0)</f>
        <v>468</v>
      </c>
      <c r="G98" s="71">
        <f>E98-F98</f>
        <v>53</v>
      </c>
      <c r="H98" s="44">
        <f t="shared" si="3"/>
        <v>416</v>
      </c>
      <c r="I98" s="71">
        <f t="shared" si="4"/>
        <v>105</v>
      </c>
      <c r="J98" s="40">
        <f>ROUNDDOWN(E98*0.7,0)</f>
        <v>364</v>
      </c>
      <c r="K98" s="64">
        <f>E98-J98</f>
        <v>157</v>
      </c>
      <c r="L98" s="1"/>
    </row>
    <row r="99" spans="1:12" ht="3.75" customHeight="1">
      <c r="A99" s="1"/>
      <c r="B99" s="1"/>
      <c r="C99" s="4"/>
      <c r="D99" s="1"/>
      <c r="E99" s="1"/>
      <c r="F99" s="1"/>
      <c r="G99" s="1"/>
      <c r="H99" s="1"/>
      <c r="I99" s="1"/>
      <c r="J99" s="1"/>
      <c r="K99" s="1"/>
      <c r="L99" s="1"/>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sheetData>
  <sheetProtection/>
  <mergeCells count="47">
    <mergeCell ref="B85:E85"/>
    <mergeCell ref="A88:I88"/>
    <mergeCell ref="B98:C98"/>
    <mergeCell ref="B96:C96"/>
    <mergeCell ref="B97:C97"/>
    <mergeCell ref="A92:A93"/>
    <mergeCell ref="B89:C89"/>
    <mergeCell ref="B91:B92"/>
    <mergeCell ref="B93:B94"/>
    <mergeCell ref="F85:K85"/>
    <mergeCell ref="A1:G1"/>
    <mergeCell ref="B24:B27"/>
    <mergeCell ref="B74:C74"/>
    <mergeCell ref="B83:C83"/>
    <mergeCell ref="B78:C78"/>
    <mergeCell ref="B79:C79"/>
    <mergeCell ref="B82:C82"/>
    <mergeCell ref="B76:C76"/>
    <mergeCell ref="B77:C77"/>
    <mergeCell ref="B80:C80"/>
    <mergeCell ref="B81:C81"/>
    <mergeCell ref="B4:C4"/>
    <mergeCell ref="B60:B62"/>
    <mergeCell ref="B67:C67"/>
    <mergeCell ref="B63:B65"/>
    <mergeCell ref="B7:B10"/>
    <mergeCell ref="B11:B14"/>
    <mergeCell ref="B15:B18"/>
    <mergeCell ref="B19:B22"/>
    <mergeCell ref="B53:B56"/>
    <mergeCell ref="B69:C69"/>
    <mergeCell ref="B68:C68"/>
    <mergeCell ref="B75:C75"/>
    <mergeCell ref="B70:C70"/>
    <mergeCell ref="B71:C71"/>
    <mergeCell ref="B72:C72"/>
    <mergeCell ref="B73:C73"/>
    <mergeCell ref="F86:K86"/>
    <mergeCell ref="B86:E86"/>
    <mergeCell ref="B28:B31"/>
    <mergeCell ref="B32:B35"/>
    <mergeCell ref="B36:B39"/>
    <mergeCell ref="B41:B44"/>
    <mergeCell ref="B45:B48"/>
    <mergeCell ref="B49:B52"/>
    <mergeCell ref="B84:E84"/>
    <mergeCell ref="F84:G84"/>
  </mergeCells>
  <dataValidations count="1">
    <dataValidation allowBlank="1" showInputMessage="1" showErrorMessage="1" imeMode="off" sqref="D89:D65536 D1:D83"/>
  </dataValidations>
  <printOptions horizontalCentered="1"/>
  <pageMargins left="0.31496062992125984" right="0.31496062992125984" top="0.5905511811023623" bottom="0.31496062992125984" header="0.3937007874015748" footer="0.31496062992125984"/>
  <pageSetup horizontalDpi="600" verticalDpi="600" orientation="portrait" paperSize="9" scale="73" r:id="rId1"/>
  <headerFooter>
    <oddHeader>&amp;C&amp;"ＭＳ 明朝,標準"訪問看護・介護予防訪問看護</oddHeader>
  </headerFooter>
  <rowBreaks count="1" manualBreakCount="1">
    <brk id="57" max="11" man="1"/>
  </rowBreaks>
</worksheet>
</file>

<file path=xl/worksheets/sheet9.xml><?xml version="1.0" encoding="utf-8"?>
<worksheet xmlns="http://schemas.openxmlformats.org/spreadsheetml/2006/main" xmlns:r="http://schemas.openxmlformats.org/officeDocument/2006/relationships">
  <sheetPr>
    <tabColor theme="8" tint="0.39998000860214233"/>
    <pageSetUpPr fitToPage="1"/>
  </sheetPr>
  <dimension ref="A1:O91"/>
  <sheetViews>
    <sheetView showGridLines="0" view="pageBreakPreview" zoomScaleSheetLayoutView="100" zoomScalePageLayoutView="0" workbookViewId="0" topLeftCell="A1">
      <selection activeCell="D19" sqref="D19"/>
    </sheetView>
  </sheetViews>
  <sheetFormatPr defaultColWidth="9.00390625" defaultRowHeight="15"/>
  <cols>
    <col min="1" max="1" width="3.28125" style="25" bestFit="1" customWidth="1"/>
    <col min="2" max="2" width="11.7109375" style="25" customWidth="1"/>
    <col min="3" max="3" width="18.57421875" style="26" bestFit="1" customWidth="1"/>
    <col min="4" max="4" width="8.00390625" style="25" customWidth="1"/>
    <col min="5" max="6" width="11.421875" style="25" customWidth="1"/>
    <col min="7" max="7" width="9.00390625" style="25" customWidth="1"/>
    <col min="8" max="8" width="11.421875" style="25" customWidth="1"/>
    <col min="9" max="9" width="9.00390625" style="25" customWidth="1"/>
    <col min="10" max="10" width="11.421875" style="25" customWidth="1"/>
    <col min="11" max="11" width="9.00390625" style="25" customWidth="1"/>
    <col min="12" max="12" width="1.28515625" style="25" customWidth="1"/>
    <col min="13" max="13" width="18.28125" style="25" customWidth="1"/>
    <col min="14" max="16384" width="9.00390625" style="25" customWidth="1"/>
  </cols>
  <sheetData>
    <row r="1" spans="1:15" ht="27" customHeight="1">
      <c r="A1" s="134" t="s">
        <v>246</v>
      </c>
      <c r="B1" s="133"/>
      <c r="C1" s="130"/>
      <c r="D1" s="131"/>
      <c r="E1" s="131"/>
      <c r="F1" s="130"/>
      <c r="G1" s="130"/>
      <c r="H1" s="147"/>
      <c r="I1" s="147"/>
      <c r="J1" s="1"/>
      <c r="K1" s="1"/>
      <c r="L1" s="1"/>
      <c r="M1" s="578" t="s">
        <v>137</v>
      </c>
      <c r="N1" s="578"/>
      <c r="O1" s="578"/>
    </row>
    <row r="2" spans="1:15" ht="15.75" customHeight="1">
      <c r="A2" s="1"/>
      <c r="B2" s="1"/>
      <c r="C2" s="4"/>
      <c r="D2" s="33" t="s">
        <v>127</v>
      </c>
      <c r="E2" s="16" t="str">
        <f>'入力'!C4</f>
        <v>６級地</v>
      </c>
      <c r="F2" s="3" t="s">
        <v>35</v>
      </c>
      <c r="G2" s="16">
        <f>VLOOKUP('入力'!C4,'入力'!F5:I11,2,FALSE)</f>
        <v>10.42</v>
      </c>
      <c r="H2" s="147"/>
      <c r="I2" s="180"/>
      <c r="J2" s="1"/>
      <c r="K2" s="1"/>
      <c r="L2" s="1"/>
      <c r="M2" s="578"/>
      <c r="N2" s="578"/>
      <c r="O2" s="578"/>
    </row>
    <row r="3" spans="1:15" ht="6.75" customHeight="1">
      <c r="A3" s="1"/>
      <c r="B3" s="1"/>
      <c r="C3" s="2"/>
      <c r="D3" s="3"/>
      <c r="E3" s="2"/>
      <c r="F3" s="1"/>
      <c r="G3" s="1"/>
      <c r="H3" s="147"/>
      <c r="I3" s="180"/>
      <c r="J3" s="1"/>
      <c r="K3" s="1"/>
      <c r="L3" s="1"/>
      <c r="M3" s="578"/>
      <c r="N3" s="578"/>
      <c r="O3" s="578"/>
    </row>
    <row r="4" spans="1:15" ht="30.75" customHeight="1">
      <c r="A4" s="1"/>
      <c r="B4" s="8"/>
      <c r="C4" s="4"/>
      <c r="D4" s="15" t="s">
        <v>125</v>
      </c>
      <c r="E4" s="176" t="s">
        <v>268</v>
      </c>
      <c r="F4" s="176" t="s">
        <v>269</v>
      </c>
      <c r="G4" s="177" t="s">
        <v>126</v>
      </c>
      <c r="H4" s="178" t="s">
        <v>270</v>
      </c>
      <c r="I4" s="179" t="s">
        <v>271</v>
      </c>
      <c r="J4" s="178" t="s">
        <v>393</v>
      </c>
      <c r="K4" s="179" t="s">
        <v>394</v>
      </c>
      <c r="L4" s="1"/>
      <c r="M4" s="578"/>
      <c r="N4" s="578"/>
      <c r="O4" s="578"/>
    </row>
    <row r="5" spans="1:15" ht="45" customHeight="1">
      <c r="A5" s="1"/>
      <c r="B5" s="128" t="s">
        <v>82</v>
      </c>
      <c r="C5" s="86" t="s">
        <v>23</v>
      </c>
      <c r="D5" s="181" t="s">
        <v>2</v>
      </c>
      <c r="E5" s="198" t="s">
        <v>281</v>
      </c>
      <c r="F5" s="199" t="s">
        <v>272</v>
      </c>
      <c r="G5" s="182" t="s">
        <v>265</v>
      </c>
      <c r="H5" s="200" t="s">
        <v>266</v>
      </c>
      <c r="I5" s="183" t="s">
        <v>267</v>
      </c>
      <c r="J5" s="200" t="s">
        <v>392</v>
      </c>
      <c r="K5" s="183" t="s">
        <v>395</v>
      </c>
      <c r="L5" s="1"/>
      <c r="M5" s="578"/>
      <c r="N5" s="578"/>
      <c r="O5" s="578"/>
    </row>
    <row r="6" spans="1:12" s="114" customFormat="1" ht="14.25">
      <c r="A6" s="9"/>
      <c r="B6" s="115" t="s">
        <v>97</v>
      </c>
      <c r="C6" s="116"/>
      <c r="D6" s="117"/>
      <c r="E6" s="9"/>
      <c r="F6" s="117"/>
      <c r="G6" s="9"/>
      <c r="H6" s="169"/>
      <c r="I6" s="170"/>
      <c r="J6" s="9"/>
      <c r="K6" s="9"/>
      <c r="L6" s="9"/>
    </row>
    <row r="7" spans="1:12" ht="18" customHeight="1">
      <c r="A7" s="1"/>
      <c r="B7" s="556" t="s">
        <v>98</v>
      </c>
      <c r="C7" s="135" t="s">
        <v>78</v>
      </c>
      <c r="D7" s="266">
        <v>264</v>
      </c>
      <c r="E7" s="267">
        <f aca="true" t="shared" si="0" ref="E7:E20">ROUNDDOWN(D7*$G$2,0)</f>
        <v>2750</v>
      </c>
      <c r="F7" s="256">
        <f aca="true" t="shared" si="1" ref="F7:F20">ROUNDDOWN(E7*0.9,0)</f>
        <v>2475</v>
      </c>
      <c r="G7" s="267">
        <f aca="true" t="shared" si="2" ref="G7:G20">E7-F7</f>
        <v>275</v>
      </c>
      <c r="H7" s="281">
        <f>ROUNDDOWN(E7*0.8,0)</f>
        <v>2200</v>
      </c>
      <c r="I7" s="287">
        <f>E7-H7</f>
        <v>550</v>
      </c>
      <c r="J7" s="256">
        <f>ROUNDDOWN(E7*0.7,0)</f>
        <v>1925</v>
      </c>
      <c r="K7" s="267">
        <f>E7-J7</f>
        <v>825</v>
      </c>
      <c r="L7" s="1"/>
    </row>
    <row r="8" spans="1:12" ht="18" customHeight="1">
      <c r="A8" s="1"/>
      <c r="B8" s="557"/>
      <c r="C8" s="62" t="s">
        <v>79</v>
      </c>
      <c r="D8" s="276">
        <f>ROUND(D7*0.9,0)</f>
        <v>238</v>
      </c>
      <c r="E8" s="286">
        <f t="shared" si="0"/>
        <v>2479</v>
      </c>
      <c r="F8" s="254">
        <f t="shared" si="1"/>
        <v>2231</v>
      </c>
      <c r="G8" s="286">
        <f t="shared" si="2"/>
        <v>248</v>
      </c>
      <c r="H8" s="275">
        <f aca="true" t="shared" si="3" ref="H8:H72">ROUNDDOWN(E8*0.8,0)</f>
        <v>1983</v>
      </c>
      <c r="I8" s="285">
        <f aca="true" t="shared" si="4" ref="I8:I72">E8-H8</f>
        <v>496</v>
      </c>
      <c r="J8" s="252">
        <f aca="true" t="shared" si="5" ref="J8:J22">ROUNDDOWN(E8*0.7,0)</f>
        <v>1735</v>
      </c>
      <c r="K8" s="301">
        <f aca="true" t="shared" si="6" ref="K8:K22">E8-J8</f>
        <v>744</v>
      </c>
      <c r="L8" s="1"/>
    </row>
    <row r="9" spans="1:12" ht="18" customHeight="1">
      <c r="A9" s="1"/>
      <c r="B9" s="557"/>
      <c r="C9" s="292" t="s">
        <v>357</v>
      </c>
      <c r="D9" s="266">
        <v>253</v>
      </c>
      <c r="E9" s="267">
        <f>ROUNDDOWN(D9*$G$2,0)</f>
        <v>2636</v>
      </c>
      <c r="F9" s="256">
        <f>ROUNDDOWN(E9*0.9,0)</f>
        <v>2372</v>
      </c>
      <c r="G9" s="267">
        <f>E9-F9</f>
        <v>264</v>
      </c>
      <c r="H9" s="281">
        <f>ROUNDDOWN(E9*0.8,0)</f>
        <v>2108</v>
      </c>
      <c r="I9" s="287">
        <f>E9-H9</f>
        <v>528</v>
      </c>
      <c r="J9" s="256">
        <f t="shared" si="5"/>
        <v>1845</v>
      </c>
      <c r="K9" s="267">
        <f t="shared" si="6"/>
        <v>791</v>
      </c>
      <c r="L9" s="1"/>
    </row>
    <row r="10" spans="1:12" ht="18" customHeight="1">
      <c r="A10" s="1"/>
      <c r="B10" s="558"/>
      <c r="C10" s="293" t="s">
        <v>358</v>
      </c>
      <c r="D10" s="276">
        <f>ROUND(D9*0.9,0)</f>
        <v>228</v>
      </c>
      <c r="E10" s="286">
        <f>ROUNDDOWN(D10*$G$2,0)</f>
        <v>2375</v>
      </c>
      <c r="F10" s="254">
        <f>ROUNDDOWN(E10*0.9,0)</f>
        <v>2137</v>
      </c>
      <c r="G10" s="286">
        <f>E10-F10</f>
        <v>238</v>
      </c>
      <c r="H10" s="275">
        <f>ROUNDDOWN(E10*0.8,0)</f>
        <v>1900</v>
      </c>
      <c r="I10" s="285">
        <f>E10-H10</f>
        <v>475</v>
      </c>
      <c r="J10" s="252">
        <f t="shared" si="5"/>
        <v>1662</v>
      </c>
      <c r="K10" s="301">
        <f t="shared" si="6"/>
        <v>713</v>
      </c>
      <c r="L10" s="1"/>
    </row>
    <row r="11" spans="1:12" ht="18" customHeight="1">
      <c r="A11" s="1"/>
      <c r="B11" s="556" t="s">
        <v>75</v>
      </c>
      <c r="C11" s="135" t="s">
        <v>78</v>
      </c>
      <c r="D11" s="266">
        <v>397</v>
      </c>
      <c r="E11" s="267">
        <f t="shared" si="0"/>
        <v>4136</v>
      </c>
      <c r="F11" s="256">
        <f t="shared" si="1"/>
        <v>3722</v>
      </c>
      <c r="G11" s="267">
        <f t="shared" si="2"/>
        <v>414</v>
      </c>
      <c r="H11" s="256">
        <f t="shared" si="3"/>
        <v>3308</v>
      </c>
      <c r="I11" s="267">
        <f t="shared" si="4"/>
        <v>828</v>
      </c>
      <c r="J11" s="256">
        <f t="shared" si="5"/>
        <v>2895</v>
      </c>
      <c r="K11" s="267">
        <f t="shared" si="6"/>
        <v>1241</v>
      </c>
      <c r="L11" s="1"/>
    </row>
    <row r="12" spans="1:12" ht="18" customHeight="1">
      <c r="A12" s="1"/>
      <c r="B12" s="557"/>
      <c r="C12" s="62" t="s">
        <v>79</v>
      </c>
      <c r="D12" s="276">
        <f>ROUND(D11*0.9,0)</f>
        <v>357</v>
      </c>
      <c r="E12" s="286">
        <f t="shared" si="0"/>
        <v>3719</v>
      </c>
      <c r="F12" s="254">
        <f t="shared" si="1"/>
        <v>3347</v>
      </c>
      <c r="G12" s="286">
        <f t="shared" si="2"/>
        <v>372</v>
      </c>
      <c r="H12" s="268">
        <f t="shared" si="3"/>
        <v>2975</v>
      </c>
      <c r="I12" s="269">
        <f t="shared" si="4"/>
        <v>744</v>
      </c>
      <c r="J12" s="252">
        <f t="shared" si="5"/>
        <v>2603</v>
      </c>
      <c r="K12" s="301">
        <f t="shared" si="6"/>
        <v>1116</v>
      </c>
      <c r="L12" s="1"/>
    </row>
    <row r="13" spans="1:12" ht="18" customHeight="1">
      <c r="A13" s="1"/>
      <c r="B13" s="557"/>
      <c r="C13" s="292" t="s">
        <v>357</v>
      </c>
      <c r="D13" s="266">
        <v>380</v>
      </c>
      <c r="E13" s="267">
        <f>ROUNDDOWN(D13*$G$2,0)</f>
        <v>3959</v>
      </c>
      <c r="F13" s="256">
        <f>ROUNDDOWN(E13*0.9,0)</f>
        <v>3563</v>
      </c>
      <c r="G13" s="267">
        <f>E13-F13</f>
        <v>396</v>
      </c>
      <c r="H13" s="256">
        <f>ROUNDDOWN(E13*0.8,0)</f>
        <v>3167</v>
      </c>
      <c r="I13" s="267">
        <f>E13-H13</f>
        <v>792</v>
      </c>
      <c r="J13" s="256">
        <f t="shared" si="5"/>
        <v>2771</v>
      </c>
      <c r="K13" s="267">
        <f t="shared" si="6"/>
        <v>1188</v>
      </c>
      <c r="L13" s="1"/>
    </row>
    <row r="14" spans="1:12" ht="18" customHeight="1">
      <c r="A14" s="1"/>
      <c r="B14" s="558"/>
      <c r="C14" s="293" t="s">
        <v>358</v>
      </c>
      <c r="D14" s="276">
        <f>ROUND(D13*0.9,0)</f>
        <v>342</v>
      </c>
      <c r="E14" s="286">
        <f>ROUNDDOWN(D14*$G$2,0)</f>
        <v>3563</v>
      </c>
      <c r="F14" s="254">
        <f>ROUNDDOWN(E14*0.9,0)</f>
        <v>3206</v>
      </c>
      <c r="G14" s="286">
        <f>E14-F14</f>
        <v>357</v>
      </c>
      <c r="H14" s="268">
        <f>ROUNDDOWN(E14*0.8,0)</f>
        <v>2850</v>
      </c>
      <c r="I14" s="269">
        <f>E14-H14</f>
        <v>713</v>
      </c>
      <c r="J14" s="252">
        <f t="shared" si="5"/>
        <v>2494</v>
      </c>
      <c r="K14" s="301">
        <f t="shared" si="6"/>
        <v>1069</v>
      </c>
      <c r="L14" s="1"/>
    </row>
    <row r="15" spans="1:12" ht="18" customHeight="1">
      <c r="A15" s="1"/>
      <c r="B15" s="559" t="s">
        <v>76</v>
      </c>
      <c r="C15" s="135" t="s">
        <v>78</v>
      </c>
      <c r="D15" s="266">
        <v>571</v>
      </c>
      <c r="E15" s="267">
        <f t="shared" si="0"/>
        <v>5949</v>
      </c>
      <c r="F15" s="256">
        <f t="shared" si="1"/>
        <v>5354</v>
      </c>
      <c r="G15" s="267">
        <f t="shared" si="2"/>
        <v>595</v>
      </c>
      <c r="H15" s="281">
        <f t="shared" si="3"/>
        <v>4759</v>
      </c>
      <c r="I15" s="287">
        <f t="shared" si="4"/>
        <v>1190</v>
      </c>
      <c r="J15" s="256">
        <f t="shared" si="5"/>
        <v>4164</v>
      </c>
      <c r="K15" s="267">
        <f t="shared" si="6"/>
        <v>1785</v>
      </c>
      <c r="L15" s="1"/>
    </row>
    <row r="16" spans="1:12" ht="18" customHeight="1">
      <c r="A16" s="1"/>
      <c r="B16" s="560"/>
      <c r="C16" s="62" t="s">
        <v>79</v>
      </c>
      <c r="D16" s="276">
        <f>ROUND(D15*0.9,0)</f>
        <v>514</v>
      </c>
      <c r="E16" s="286">
        <f t="shared" si="0"/>
        <v>5355</v>
      </c>
      <c r="F16" s="254">
        <f t="shared" si="1"/>
        <v>4819</v>
      </c>
      <c r="G16" s="286">
        <f t="shared" si="2"/>
        <v>536</v>
      </c>
      <c r="H16" s="275">
        <f t="shared" si="3"/>
        <v>4284</v>
      </c>
      <c r="I16" s="285">
        <f t="shared" si="4"/>
        <v>1071</v>
      </c>
      <c r="J16" s="252">
        <f t="shared" si="5"/>
        <v>3748</v>
      </c>
      <c r="K16" s="301">
        <f t="shared" si="6"/>
        <v>1607</v>
      </c>
      <c r="L16" s="1"/>
    </row>
    <row r="17" spans="1:12" ht="18" customHeight="1">
      <c r="A17" s="1"/>
      <c r="B17" s="560"/>
      <c r="C17" s="292" t="s">
        <v>357</v>
      </c>
      <c r="D17" s="266">
        <v>550</v>
      </c>
      <c r="E17" s="267">
        <f>ROUNDDOWN(D17*$G$2,0)</f>
        <v>5731</v>
      </c>
      <c r="F17" s="256">
        <f>ROUNDDOWN(E17*0.9,0)</f>
        <v>5157</v>
      </c>
      <c r="G17" s="267">
        <f>E17-F17</f>
        <v>574</v>
      </c>
      <c r="H17" s="281">
        <f>ROUNDDOWN(E17*0.8,0)</f>
        <v>4584</v>
      </c>
      <c r="I17" s="287">
        <f>E17-H17</f>
        <v>1147</v>
      </c>
      <c r="J17" s="256">
        <f t="shared" si="5"/>
        <v>4011</v>
      </c>
      <c r="K17" s="267">
        <f t="shared" si="6"/>
        <v>1720</v>
      </c>
      <c r="L17" s="1"/>
    </row>
    <row r="18" spans="1:12" ht="18" customHeight="1">
      <c r="A18" s="1"/>
      <c r="B18" s="561"/>
      <c r="C18" s="293" t="s">
        <v>358</v>
      </c>
      <c r="D18" s="276">
        <f>ROUND(D17*0.9,0)</f>
        <v>495</v>
      </c>
      <c r="E18" s="286">
        <f>ROUNDDOWN(D18*$G$2,0)</f>
        <v>5157</v>
      </c>
      <c r="F18" s="254">
        <f>ROUNDDOWN(E18*0.9,0)</f>
        <v>4641</v>
      </c>
      <c r="G18" s="286">
        <f>E18-F18</f>
        <v>516</v>
      </c>
      <c r="H18" s="275">
        <f>ROUNDDOWN(E18*0.8,0)</f>
        <v>4125</v>
      </c>
      <c r="I18" s="285">
        <f>E18-H18</f>
        <v>1032</v>
      </c>
      <c r="J18" s="252">
        <f t="shared" si="5"/>
        <v>3609</v>
      </c>
      <c r="K18" s="301">
        <f t="shared" si="6"/>
        <v>1548</v>
      </c>
      <c r="L18" s="1"/>
    </row>
    <row r="19" spans="1:12" ht="18" customHeight="1">
      <c r="A19" s="1"/>
      <c r="B19" s="559" t="s">
        <v>77</v>
      </c>
      <c r="C19" s="135" t="s">
        <v>78</v>
      </c>
      <c r="D19" s="266">
        <v>839</v>
      </c>
      <c r="E19" s="267">
        <f t="shared" si="0"/>
        <v>8742</v>
      </c>
      <c r="F19" s="256">
        <f t="shared" si="1"/>
        <v>7867</v>
      </c>
      <c r="G19" s="267">
        <f t="shared" si="2"/>
        <v>875</v>
      </c>
      <c r="H19" s="256">
        <f t="shared" si="3"/>
        <v>6993</v>
      </c>
      <c r="I19" s="267">
        <f t="shared" si="4"/>
        <v>1749</v>
      </c>
      <c r="J19" s="256">
        <f t="shared" si="5"/>
        <v>6119</v>
      </c>
      <c r="K19" s="267">
        <f t="shared" si="6"/>
        <v>2623</v>
      </c>
      <c r="L19" s="1"/>
    </row>
    <row r="20" spans="1:12" ht="18" customHeight="1">
      <c r="A20" s="1"/>
      <c r="B20" s="560"/>
      <c r="C20" s="62" t="s">
        <v>79</v>
      </c>
      <c r="D20" s="276">
        <f>ROUND(D19*0.9,0)</f>
        <v>755</v>
      </c>
      <c r="E20" s="286">
        <f t="shared" si="0"/>
        <v>7867</v>
      </c>
      <c r="F20" s="254">
        <f t="shared" si="1"/>
        <v>7080</v>
      </c>
      <c r="G20" s="286">
        <f t="shared" si="2"/>
        <v>787</v>
      </c>
      <c r="H20" s="268">
        <f t="shared" si="3"/>
        <v>6293</v>
      </c>
      <c r="I20" s="269">
        <f t="shared" si="4"/>
        <v>1574</v>
      </c>
      <c r="J20" s="252">
        <f t="shared" si="5"/>
        <v>5506</v>
      </c>
      <c r="K20" s="301">
        <f t="shared" si="6"/>
        <v>2361</v>
      </c>
      <c r="L20" s="1"/>
    </row>
    <row r="21" spans="1:12" ht="18" customHeight="1">
      <c r="A21" s="1"/>
      <c r="B21" s="560"/>
      <c r="C21" s="292" t="s">
        <v>357</v>
      </c>
      <c r="D21" s="266">
        <v>810</v>
      </c>
      <c r="E21" s="267">
        <f>ROUNDDOWN(D21*$G$2,0)</f>
        <v>8440</v>
      </c>
      <c r="F21" s="256">
        <f>ROUNDDOWN(E21*0.9,0)</f>
        <v>7596</v>
      </c>
      <c r="G21" s="267">
        <f>E21-F21</f>
        <v>844</v>
      </c>
      <c r="H21" s="256">
        <f>ROUNDDOWN(E21*0.8,0)</f>
        <v>6752</v>
      </c>
      <c r="I21" s="267">
        <f>E21-H21</f>
        <v>1688</v>
      </c>
      <c r="J21" s="256">
        <f t="shared" si="5"/>
        <v>5908</v>
      </c>
      <c r="K21" s="267">
        <f t="shared" si="6"/>
        <v>2532</v>
      </c>
      <c r="L21" s="1"/>
    </row>
    <row r="22" spans="1:12" ht="18" customHeight="1">
      <c r="A22" s="1"/>
      <c r="B22" s="561"/>
      <c r="C22" s="293" t="s">
        <v>358</v>
      </c>
      <c r="D22" s="276">
        <f>ROUND(D21*0.9,0)</f>
        <v>729</v>
      </c>
      <c r="E22" s="286">
        <f>ROUNDDOWN(D22*$G$2,0)</f>
        <v>7596</v>
      </c>
      <c r="F22" s="254">
        <f>ROUNDDOWN(E22*0.9,0)</f>
        <v>6836</v>
      </c>
      <c r="G22" s="286">
        <f>E22-F22</f>
        <v>760</v>
      </c>
      <c r="H22" s="268">
        <f>ROUNDDOWN(E22*0.8,0)</f>
        <v>6076</v>
      </c>
      <c r="I22" s="269">
        <f>E22-H22</f>
        <v>1520</v>
      </c>
      <c r="J22" s="252">
        <f t="shared" si="5"/>
        <v>5317</v>
      </c>
      <c r="K22" s="301">
        <f t="shared" si="6"/>
        <v>2279</v>
      </c>
      <c r="L22" s="1"/>
    </row>
    <row r="23" spans="1:12" s="114" customFormat="1" ht="14.25">
      <c r="A23" s="9"/>
      <c r="B23" s="115" t="s">
        <v>80</v>
      </c>
      <c r="C23" s="116"/>
      <c r="D23" s="117"/>
      <c r="E23" s="9"/>
      <c r="F23" s="117"/>
      <c r="G23" s="9"/>
      <c r="H23" s="155"/>
      <c r="I23" s="171"/>
      <c r="J23" s="316"/>
      <c r="K23" s="316"/>
      <c r="L23" s="9"/>
    </row>
    <row r="24" spans="1:12" ht="18" customHeight="1">
      <c r="A24" s="1"/>
      <c r="B24" s="556" t="s">
        <v>74</v>
      </c>
      <c r="C24" s="135" t="s">
        <v>78</v>
      </c>
      <c r="D24" s="266">
        <f aca="true" t="shared" si="7" ref="D24:D39">ROUND(D7*1.25,0)</f>
        <v>330</v>
      </c>
      <c r="E24" s="267">
        <f aca="true" t="shared" si="8" ref="E24:E37">ROUNDDOWN(D24*$G$2,0)</f>
        <v>3438</v>
      </c>
      <c r="F24" s="256">
        <f aca="true" t="shared" si="9" ref="F24:F37">ROUNDDOWN(E24*0.9,0)</f>
        <v>3094</v>
      </c>
      <c r="G24" s="267">
        <f aca="true" t="shared" si="10" ref="G24:G37">E24-F24</f>
        <v>344</v>
      </c>
      <c r="H24" s="281">
        <f t="shared" si="3"/>
        <v>2750</v>
      </c>
      <c r="I24" s="287">
        <f t="shared" si="4"/>
        <v>688</v>
      </c>
      <c r="J24" s="256">
        <f>ROUNDDOWN(E24*0.7,0)</f>
        <v>2406</v>
      </c>
      <c r="K24" s="267">
        <f>E24-J24</f>
        <v>1032</v>
      </c>
      <c r="L24" s="1"/>
    </row>
    <row r="25" spans="1:12" ht="18" customHeight="1">
      <c r="A25" s="1"/>
      <c r="B25" s="557"/>
      <c r="C25" s="62" t="s">
        <v>79</v>
      </c>
      <c r="D25" s="276">
        <f t="shared" si="7"/>
        <v>298</v>
      </c>
      <c r="E25" s="286">
        <f t="shared" si="8"/>
        <v>3105</v>
      </c>
      <c r="F25" s="254">
        <f t="shared" si="9"/>
        <v>2794</v>
      </c>
      <c r="G25" s="286">
        <f t="shared" si="10"/>
        <v>311</v>
      </c>
      <c r="H25" s="275">
        <f t="shared" si="3"/>
        <v>2484</v>
      </c>
      <c r="I25" s="285">
        <f t="shared" si="4"/>
        <v>621</v>
      </c>
      <c r="J25" s="254">
        <f aca="true" t="shared" si="11" ref="J25:J39">ROUNDDOWN(E25*0.7,0)</f>
        <v>2173</v>
      </c>
      <c r="K25" s="286">
        <f aca="true" t="shared" si="12" ref="K25:K39">E25-J25</f>
        <v>932</v>
      </c>
      <c r="L25" s="1"/>
    </row>
    <row r="26" spans="1:12" ht="18" customHeight="1">
      <c r="A26" s="1"/>
      <c r="B26" s="557"/>
      <c r="C26" s="292" t="s">
        <v>357</v>
      </c>
      <c r="D26" s="266">
        <f t="shared" si="7"/>
        <v>316</v>
      </c>
      <c r="E26" s="267">
        <f>ROUNDDOWN(D26*$G$2,0)</f>
        <v>3292</v>
      </c>
      <c r="F26" s="256">
        <f>ROUNDDOWN(E26*0.9,0)</f>
        <v>2962</v>
      </c>
      <c r="G26" s="267">
        <f>E26-F26</f>
        <v>330</v>
      </c>
      <c r="H26" s="281">
        <f>ROUNDDOWN(E26*0.8,0)</f>
        <v>2633</v>
      </c>
      <c r="I26" s="287">
        <f>E26-H26</f>
        <v>659</v>
      </c>
      <c r="J26" s="256">
        <f t="shared" si="11"/>
        <v>2304</v>
      </c>
      <c r="K26" s="267">
        <f t="shared" si="12"/>
        <v>988</v>
      </c>
      <c r="L26" s="1"/>
    </row>
    <row r="27" spans="1:12" ht="18" customHeight="1">
      <c r="A27" s="1"/>
      <c r="B27" s="558"/>
      <c r="C27" s="293" t="s">
        <v>358</v>
      </c>
      <c r="D27" s="276">
        <f t="shared" si="7"/>
        <v>285</v>
      </c>
      <c r="E27" s="286">
        <f>ROUNDDOWN(D27*$G$2,0)</f>
        <v>2969</v>
      </c>
      <c r="F27" s="254">
        <f>ROUNDDOWN(E27*0.9,0)</f>
        <v>2672</v>
      </c>
      <c r="G27" s="286">
        <f>E27-F27</f>
        <v>297</v>
      </c>
      <c r="H27" s="275">
        <f>ROUNDDOWN(E27*0.8,0)</f>
        <v>2375</v>
      </c>
      <c r="I27" s="285">
        <f>E27-H27</f>
        <v>594</v>
      </c>
      <c r="J27" s="254">
        <f t="shared" si="11"/>
        <v>2078</v>
      </c>
      <c r="K27" s="286">
        <f t="shared" si="12"/>
        <v>891</v>
      </c>
      <c r="L27" s="1"/>
    </row>
    <row r="28" spans="1:12" ht="18" customHeight="1">
      <c r="A28" s="1"/>
      <c r="B28" s="556" t="s">
        <v>75</v>
      </c>
      <c r="C28" s="135" t="s">
        <v>78</v>
      </c>
      <c r="D28" s="266">
        <f t="shared" si="7"/>
        <v>496</v>
      </c>
      <c r="E28" s="267">
        <f t="shared" si="8"/>
        <v>5168</v>
      </c>
      <c r="F28" s="256">
        <f t="shared" si="9"/>
        <v>4651</v>
      </c>
      <c r="G28" s="267">
        <f t="shared" si="10"/>
        <v>517</v>
      </c>
      <c r="H28" s="256">
        <f t="shared" si="3"/>
        <v>4134</v>
      </c>
      <c r="I28" s="267">
        <f t="shared" si="4"/>
        <v>1034</v>
      </c>
      <c r="J28" s="256">
        <f t="shared" si="11"/>
        <v>3617</v>
      </c>
      <c r="K28" s="267">
        <f t="shared" si="12"/>
        <v>1551</v>
      </c>
      <c r="L28" s="1"/>
    </row>
    <row r="29" spans="1:12" ht="18" customHeight="1">
      <c r="A29" s="1"/>
      <c r="B29" s="557"/>
      <c r="C29" s="62" t="s">
        <v>79</v>
      </c>
      <c r="D29" s="276">
        <f t="shared" si="7"/>
        <v>446</v>
      </c>
      <c r="E29" s="286">
        <f t="shared" si="8"/>
        <v>4647</v>
      </c>
      <c r="F29" s="254">
        <f t="shared" si="9"/>
        <v>4182</v>
      </c>
      <c r="G29" s="286">
        <f t="shared" si="10"/>
        <v>465</v>
      </c>
      <c r="H29" s="268">
        <f t="shared" si="3"/>
        <v>3717</v>
      </c>
      <c r="I29" s="269">
        <f t="shared" si="4"/>
        <v>930</v>
      </c>
      <c r="J29" s="254">
        <f t="shared" si="11"/>
        <v>3252</v>
      </c>
      <c r="K29" s="286">
        <f t="shared" si="12"/>
        <v>1395</v>
      </c>
      <c r="L29" s="1"/>
    </row>
    <row r="30" spans="1:12" ht="18" customHeight="1">
      <c r="A30" s="1"/>
      <c r="B30" s="557"/>
      <c r="C30" s="292" t="s">
        <v>357</v>
      </c>
      <c r="D30" s="266">
        <f t="shared" si="7"/>
        <v>475</v>
      </c>
      <c r="E30" s="267">
        <f>ROUNDDOWN(D30*$G$2,0)</f>
        <v>4949</v>
      </c>
      <c r="F30" s="256">
        <f>ROUNDDOWN(E30*0.9,0)</f>
        <v>4454</v>
      </c>
      <c r="G30" s="267">
        <f>E30-F30</f>
        <v>495</v>
      </c>
      <c r="H30" s="281">
        <f>ROUNDDOWN(E30*0.8,0)</f>
        <v>3959</v>
      </c>
      <c r="I30" s="287">
        <f>E30-H30</f>
        <v>990</v>
      </c>
      <c r="J30" s="256">
        <f t="shared" si="11"/>
        <v>3464</v>
      </c>
      <c r="K30" s="267">
        <f t="shared" si="12"/>
        <v>1485</v>
      </c>
      <c r="L30" s="1"/>
    </row>
    <row r="31" spans="1:12" ht="18" customHeight="1">
      <c r="A31" s="1"/>
      <c r="B31" s="558"/>
      <c r="C31" s="293" t="s">
        <v>358</v>
      </c>
      <c r="D31" s="276">
        <f t="shared" si="7"/>
        <v>428</v>
      </c>
      <c r="E31" s="286">
        <f>ROUNDDOWN(D31*$G$2,0)</f>
        <v>4459</v>
      </c>
      <c r="F31" s="254">
        <f>ROUNDDOWN(E31*0.9,0)</f>
        <v>4013</v>
      </c>
      <c r="G31" s="286">
        <f>E31-F31</f>
        <v>446</v>
      </c>
      <c r="H31" s="275">
        <f>ROUNDDOWN(E31*0.8,0)</f>
        <v>3567</v>
      </c>
      <c r="I31" s="285">
        <f>E31-H31</f>
        <v>892</v>
      </c>
      <c r="J31" s="254">
        <f t="shared" si="11"/>
        <v>3121</v>
      </c>
      <c r="K31" s="286">
        <f t="shared" si="12"/>
        <v>1338</v>
      </c>
      <c r="L31" s="1"/>
    </row>
    <row r="32" spans="1:12" ht="18" customHeight="1">
      <c r="A32" s="1"/>
      <c r="B32" s="559" t="s">
        <v>76</v>
      </c>
      <c r="C32" s="135" t="s">
        <v>78</v>
      </c>
      <c r="D32" s="266">
        <f t="shared" si="7"/>
        <v>714</v>
      </c>
      <c r="E32" s="267">
        <f t="shared" si="8"/>
        <v>7439</v>
      </c>
      <c r="F32" s="256">
        <f t="shared" si="9"/>
        <v>6695</v>
      </c>
      <c r="G32" s="267">
        <f t="shared" si="10"/>
        <v>744</v>
      </c>
      <c r="H32" s="281">
        <f t="shared" si="3"/>
        <v>5951</v>
      </c>
      <c r="I32" s="287">
        <f t="shared" si="4"/>
        <v>1488</v>
      </c>
      <c r="J32" s="256">
        <f t="shared" si="11"/>
        <v>5207</v>
      </c>
      <c r="K32" s="267">
        <f t="shared" si="12"/>
        <v>2232</v>
      </c>
      <c r="L32" s="1"/>
    </row>
    <row r="33" spans="1:12" ht="18" customHeight="1">
      <c r="A33" s="1"/>
      <c r="B33" s="560"/>
      <c r="C33" s="62" t="s">
        <v>79</v>
      </c>
      <c r="D33" s="276">
        <f t="shared" si="7"/>
        <v>643</v>
      </c>
      <c r="E33" s="286">
        <f t="shared" si="8"/>
        <v>6700</v>
      </c>
      <c r="F33" s="254">
        <f t="shared" si="9"/>
        <v>6030</v>
      </c>
      <c r="G33" s="286">
        <f t="shared" si="10"/>
        <v>670</v>
      </c>
      <c r="H33" s="275">
        <f t="shared" si="3"/>
        <v>5360</v>
      </c>
      <c r="I33" s="285">
        <f t="shared" si="4"/>
        <v>1340</v>
      </c>
      <c r="J33" s="254">
        <f t="shared" si="11"/>
        <v>4690</v>
      </c>
      <c r="K33" s="286">
        <f t="shared" si="12"/>
        <v>2010</v>
      </c>
      <c r="L33" s="1"/>
    </row>
    <row r="34" spans="1:12" ht="18" customHeight="1">
      <c r="A34" s="1"/>
      <c r="B34" s="560"/>
      <c r="C34" s="292" t="s">
        <v>357</v>
      </c>
      <c r="D34" s="266">
        <f t="shared" si="7"/>
        <v>688</v>
      </c>
      <c r="E34" s="267">
        <f>ROUNDDOWN(D34*$G$2,0)</f>
        <v>7168</v>
      </c>
      <c r="F34" s="256">
        <f>ROUNDDOWN(E34*0.9,0)</f>
        <v>6451</v>
      </c>
      <c r="G34" s="267">
        <f>E34-F34</f>
        <v>717</v>
      </c>
      <c r="H34" s="281">
        <f>ROUNDDOWN(E34*0.8,0)</f>
        <v>5734</v>
      </c>
      <c r="I34" s="287">
        <f>E34-H34</f>
        <v>1434</v>
      </c>
      <c r="J34" s="256">
        <f t="shared" si="11"/>
        <v>5017</v>
      </c>
      <c r="K34" s="267">
        <f t="shared" si="12"/>
        <v>2151</v>
      </c>
      <c r="L34" s="1"/>
    </row>
    <row r="35" spans="1:12" ht="18" customHeight="1">
      <c r="A35" s="1"/>
      <c r="B35" s="561"/>
      <c r="C35" s="293" t="s">
        <v>358</v>
      </c>
      <c r="D35" s="276">
        <f t="shared" si="7"/>
        <v>619</v>
      </c>
      <c r="E35" s="286">
        <f>ROUNDDOWN(D35*$G$2,0)</f>
        <v>6449</v>
      </c>
      <c r="F35" s="254">
        <f>ROUNDDOWN(E35*0.9,0)</f>
        <v>5804</v>
      </c>
      <c r="G35" s="286">
        <f>E35-F35</f>
        <v>645</v>
      </c>
      <c r="H35" s="275">
        <f>ROUNDDOWN(E35*0.8,0)</f>
        <v>5159</v>
      </c>
      <c r="I35" s="285">
        <f>E35-H35</f>
        <v>1290</v>
      </c>
      <c r="J35" s="254">
        <f t="shared" si="11"/>
        <v>4514</v>
      </c>
      <c r="K35" s="286">
        <f t="shared" si="12"/>
        <v>1935</v>
      </c>
      <c r="L35" s="1"/>
    </row>
    <row r="36" spans="1:12" ht="18" customHeight="1">
      <c r="A36" s="1"/>
      <c r="B36" s="559" t="s">
        <v>77</v>
      </c>
      <c r="C36" s="135" t="s">
        <v>78</v>
      </c>
      <c r="D36" s="266">
        <f t="shared" si="7"/>
        <v>1049</v>
      </c>
      <c r="E36" s="267">
        <f t="shared" si="8"/>
        <v>10930</v>
      </c>
      <c r="F36" s="256">
        <f t="shared" si="9"/>
        <v>9837</v>
      </c>
      <c r="G36" s="267">
        <f t="shared" si="10"/>
        <v>1093</v>
      </c>
      <c r="H36" s="256">
        <f t="shared" si="3"/>
        <v>8744</v>
      </c>
      <c r="I36" s="267">
        <f t="shared" si="4"/>
        <v>2186</v>
      </c>
      <c r="J36" s="256">
        <f t="shared" si="11"/>
        <v>7651</v>
      </c>
      <c r="K36" s="267">
        <f t="shared" si="12"/>
        <v>3279</v>
      </c>
      <c r="L36" s="1"/>
    </row>
    <row r="37" spans="1:12" ht="18" customHeight="1">
      <c r="A37" s="1"/>
      <c r="B37" s="560"/>
      <c r="C37" s="62" t="s">
        <v>79</v>
      </c>
      <c r="D37" s="276">
        <f t="shared" si="7"/>
        <v>944</v>
      </c>
      <c r="E37" s="286">
        <f t="shared" si="8"/>
        <v>9836</v>
      </c>
      <c r="F37" s="254">
        <f t="shared" si="9"/>
        <v>8852</v>
      </c>
      <c r="G37" s="286">
        <f t="shared" si="10"/>
        <v>984</v>
      </c>
      <c r="H37" s="268">
        <f t="shared" si="3"/>
        <v>7868</v>
      </c>
      <c r="I37" s="269">
        <f t="shared" si="4"/>
        <v>1968</v>
      </c>
      <c r="J37" s="254">
        <f t="shared" si="11"/>
        <v>6885</v>
      </c>
      <c r="K37" s="286">
        <f t="shared" si="12"/>
        <v>2951</v>
      </c>
      <c r="L37" s="1"/>
    </row>
    <row r="38" spans="1:12" ht="18" customHeight="1">
      <c r="A38" s="1"/>
      <c r="B38" s="560"/>
      <c r="C38" s="292" t="s">
        <v>357</v>
      </c>
      <c r="D38" s="266">
        <f t="shared" si="7"/>
        <v>1013</v>
      </c>
      <c r="E38" s="267">
        <f>ROUNDDOWN(D38*$G$2,0)</f>
        <v>10555</v>
      </c>
      <c r="F38" s="256">
        <f>ROUNDDOWN(E38*0.9,0)</f>
        <v>9499</v>
      </c>
      <c r="G38" s="267">
        <f>E38-F38</f>
        <v>1056</v>
      </c>
      <c r="H38" s="281">
        <f>ROUNDDOWN(E38*0.8,0)</f>
        <v>8444</v>
      </c>
      <c r="I38" s="287">
        <f>E38-H38</f>
        <v>2111</v>
      </c>
      <c r="J38" s="256">
        <f t="shared" si="11"/>
        <v>7388</v>
      </c>
      <c r="K38" s="267">
        <f t="shared" si="12"/>
        <v>3167</v>
      </c>
      <c r="L38" s="1"/>
    </row>
    <row r="39" spans="1:12" ht="18" customHeight="1">
      <c r="A39" s="1"/>
      <c r="B39" s="561"/>
      <c r="C39" s="293" t="s">
        <v>358</v>
      </c>
      <c r="D39" s="276">
        <f t="shared" si="7"/>
        <v>911</v>
      </c>
      <c r="E39" s="286">
        <f>ROUNDDOWN(D39*$G$2,0)</f>
        <v>9492</v>
      </c>
      <c r="F39" s="254">
        <f>ROUNDDOWN(E39*0.9,0)</f>
        <v>8542</v>
      </c>
      <c r="G39" s="286">
        <f>E39-F39</f>
        <v>950</v>
      </c>
      <c r="H39" s="275">
        <f>ROUNDDOWN(E39*0.8,0)</f>
        <v>7593</v>
      </c>
      <c r="I39" s="285">
        <f>E39-H39</f>
        <v>1899</v>
      </c>
      <c r="J39" s="252">
        <f t="shared" si="11"/>
        <v>6644</v>
      </c>
      <c r="K39" s="301">
        <f t="shared" si="12"/>
        <v>2848</v>
      </c>
      <c r="L39" s="1"/>
    </row>
    <row r="40" spans="1:12" s="114" customFormat="1" ht="14.25">
      <c r="A40" s="9"/>
      <c r="B40" s="115" t="s">
        <v>81</v>
      </c>
      <c r="C40" s="116"/>
      <c r="D40" s="117"/>
      <c r="E40" s="9"/>
      <c r="F40" s="117"/>
      <c r="G40" s="9"/>
      <c r="H40" s="155"/>
      <c r="I40" s="171"/>
      <c r="J40" s="316"/>
      <c r="K40" s="316"/>
      <c r="L40" s="9"/>
    </row>
    <row r="41" spans="1:12" ht="18" customHeight="1">
      <c r="A41" s="1"/>
      <c r="B41" s="556" t="s">
        <v>74</v>
      </c>
      <c r="C41" s="135" t="s">
        <v>78</v>
      </c>
      <c r="D41" s="266">
        <f aca="true" t="shared" si="13" ref="D41:D56">ROUND(D7*1.5,0)</f>
        <v>396</v>
      </c>
      <c r="E41" s="267">
        <f aca="true" t="shared" si="14" ref="E41:E54">ROUNDDOWN(D41*$G$2,0)</f>
        <v>4126</v>
      </c>
      <c r="F41" s="256">
        <f aca="true" t="shared" si="15" ref="F41:F54">ROUNDDOWN(E41*0.9,0)</f>
        <v>3713</v>
      </c>
      <c r="G41" s="267">
        <f aca="true" t="shared" si="16" ref="G41:G54">E41-F41</f>
        <v>413</v>
      </c>
      <c r="H41" s="281">
        <f t="shared" si="3"/>
        <v>3300</v>
      </c>
      <c r="I41" s="287">
        <f t="shared" si="4"/>
        <v>826</v>
      </c>
      <c r="J41" s="256">
        <f>ROUNDDOWN(E41*0.7,0)</f>
        <v>2888</v>
      </c>
      <c r="K41" s="267">
        <f>E41-J41</f>
        <v>1238</v>
      </c>
      <c r="L41" s="1"/>
    </row>
    <row r="42" spans="1:12" ht="18" customHeight="1">
      <c r="A42" s="1"/>
      <c r="B42" s="557"/>
      <c r="C42" s="62" t="s">
        <v>79</v>
      </c>
      <c r="D42" s="276">
        <f t="shared" si="13"/>
        <v>357</v>
      </c>
      <c r="E42" s="286">
        <f t="shared" si="14"/>
        <v>3719</v>
      </c>
      <c r="F42" s="254">
        <f t="shared" si="15"/>
        <v>3347</v>
      </c>
      <c r="G42" s="286">
        <f t="shared" si="16"/>
        <v>372</v>
      </c>
      <c r="H42" s="275">
        <f t="shared" si="3"/>
        <v>2975</v>
      </c>
      <c r="I42" s="285">
        <f t="shared" si="4"/>
        <v>744</v>
      </c>
      <c r="J42" s="254">
        <f aca="true" t="shared" si="17" ref="J42:J56">ROUNDDOWN(E42*0.7,0)</f>
        <v>2603</v>
      </c>
      <c r="K42" s="286">
        <f aca="true" t="shared" si="18" ref="K42:K56">E42-J42</f>
        <v>1116</v>
      </c>
      <c r="L42" s="1"/>
    </row>
    <row r="43" spans="1:12" ht="18" customHeight="1">
      <c r="A43" s="1"/>
      <c r="B43" s="557"/>
      <c r="C43" s="292" t="s">
        <v>357</v>
      </c>
      <c r="D43" s="266">
        <f t="shared" si="13"/>
        <v>380</v>
      </c>
      <c r="E43" s="267">
        <f>ROUNDDOWN(D43*$G$2,0)</f>
        <v>3959</v>
      </c>
      <c r="F43" s="256">
        <f>ROUNDDOWN(E43*0.9,0)</f>
        <v>3563</v>
      </c>
      <c r="G43" s="267">
        <f>E43-F43</f>
        <v>396</v>
      </c>
      <c r="H43" s="281">
        <f>ROUNDDOWN(E43*0.8,0)</f>
        <v>3167</v>
      </c>
      <c r="I43" s="287">
        <f>E43-H43</f>
        <v>792</v>
      </c>
      <c r="J43" s="256">
        <f t="shared" si="17"/>
        <v>2771</v>
      </c>
      <c r="K43" s="267">
        <f t="shared" si="18"/>
        <v>1188</v>
      </c>
      <c r="L43" s="1"/>
    </row>
    <row r="44" spans="1:12" ht="18" customHeight="1">
      <c r="A44" s="1"/>
      <c r="B44" s="558"/>
      <c r="C44" s="293" t="s">
        <v>358</v>
      </c>
      <c r="D44" s="276">
        <f t="shared" si="13"/>
        <v>342</v>
      </c>
      <c r="E44" s="286">
        <f>ROUNDDOWN(D44*$G$2,0)</f>
        <v>3563</v>
      </c>
      <c r="F44" s="254">
        <f>ROUNDDOWN(E44*0.9,0)</f>
        <v>3206</v>
      </c>
      <c r="G44" s="286">
        <f>E44-F44</f>
        <v>357</v>
      </c>
      <c r="H44" s="275">
        <f>ROUNDDOWN(E44*0.8,0)</f>
        <v>2850</v>
      </c>
      <c r="I44" s="285">
        <f>E44-H44</f>
        <v>713</v>
      </c>
      <c r="J44" s="254">
        <f t="shared" si="17"/>
        <v>2494</v>
      </c>
      <c r="K44" s="286">
        <f t="shared" si="18"/>
        <v>1069</v>
      </c>
      <c r="L44" s="1"/>
    </row>
    <row r="45" spans="1:12" ht="18" customHeight="1">
      <c r="A45" s="1"/>
      <c r="B45" s="556" t="s">
        <v>75</v>
      </c>
      <c r="C45" s="135" t="s">
        <v>78</v>
      </c>
      <c r="D45" s="266">
        <f t="shared" si="13"/>
        <v>596</v>
      </c>
      <c r="E45" s="267">
        <f t="shared" si="14"/>
        <v>6210</v>
      </c>
      <c r="F45" s="256">
        <f t="shared" si="15"/>
        <v>5589</v>
      </c>
      <c r="G45" s="267">
        <f t="shared" si="16"/>
        <v>621</v>
      </c>
      <c r="H45" s="256">
        <f t="shared" si="3"/>
        <v>4968</v>
      </c>
      <c r="I45" s="267">
        <f t="shared" si="4"/>
        <v>1242</v>
      </c>
      <c r="J45" s="256">
        <f t="shared" si="17"/>
        <v>4347</v>
      </c>
      <c r="K45" s="267">
        <f t="shared" si="18"/>
        <v>1863</v>
      </c>
      <c r="L45" s="1"/>
    </row>
    <row r="46" spans="1:12" ht="18" customHeight="1">
      <c r="A46" s="1"/>
      <c r="B46" s="557"/>
      <c r="C46" s="62" t="s">
        <v>79</v>
      </c>
      <c r="D46" s="276">
        <f t="shared" si="13"/>
        <v>536</v>
      </c>
      <c r="E46" s="286">
        <f t="shared" si="14"/>
        <v>5585</v>
      </c>
      <c r="F46" s="254">
        <f t="shared" si="15"/>
        <v>5026</v>
      </c>
      <c r="G46" s="286">
        <f t="shared" si="16"/>
        <v>559</v>
      </c>
      <c r="H46" s="268">
        <f t="shared" si="3"/>
        <v>4468</v>
      </c>
      <c r="I46" s="269">
        <f t="shared" si="4"/>
        <v>1117</v>
      </c>
      <c r="J46" s="254">
        <f t="shared" si="17"/>
        <v>3909</v>
      </c>
      <c r="K46" s="286">
        <f t="shared" si="18"/>
        <v>1676</v>
      </c>
      <c r="L46" s="1"/>
    </row>
    <row r="47" spans="1:12" ht="18" customHeight="1">
      <c r="A47" s="1"/>
      <c r="B47" s="557"/>
      <c r="C47" s="292" t="s">
        <v>357</v>
      </c>
      <c r="D47" s="266">
        <f t="shared" si="13"/>
        <v>570</v>
      </c>
      <c r="E47" s="267">
        <f>ROUNDDOWN(D47*$G$2,0)</f>
        <v>5939</v>
      </c>
      <c r="F47" s="256">
        <f>ROUNDDOWN(E47*0.9,0)</f>
        <v>5345</v>
      </c>
      <c r="G47" s="267">
        <f>E47-F47</f>
        <v>594</v>
      </c>
      <c r="H47" s="281">
        <f>ROUNDDOWN(E47*0.8,0)</f>
        <v>4751</v>
      </c>
      <c r="I47" s="287">
        <f>E47-H47</f>
        <v>1188</v>
      </c>
      <c r="J47" s="256">
        <f t="shared" si="17"/>
        <v>4157</v>
      </c>
      <c r="K47" s="267">
        <f t="shared" si="18"/>
        <v>1782</v>
      </c>
      <c r="L47" s="1"/>
    </row>
    <row r="48" spans="1:12" ht="18" customHeight="1">
      <c r="A48" s="1"/>
      <c r="B48" s="558"/>
      <c r="C48" s="293" t="s">
        <v>358</v>
      </c>
      <c r="D48" s="276">
        <f t="shared" si="13"/>
        <v>513</v>
      </c>
      <c r="E48" s="286">
        <f>ROUNDDOWN(D48*$G$2,0)</f>
        <v>5345</v>
      </c>
      <c r="F48" s="254">
        <f>ROUNDDOWN(E48*0.9,0)</f>
        <v>4810</v>
      </c>
      <c r="G48" s="286">
        <f>E48-F48</f>
        <v>535</v>
      </c>
      <c r="H48" s="275">
        <f>ROUNDDOWN(E48*0.8,0)</f>
        <v>4276</v>
      </c>
      <c r="I48" s="285">
        <f>E48-H48</f>
        <v>1069</v>
      </c>
      <c r="J48" s="254">
        <f t="shared" si="17"/>
        <v>3741</v>
      </c>
      <c r="K48" s="286">
        <f t="shared" si="18"/>
        <v>1604</v>
      </c>
      <c r="L48" s="1"/>
    </row>
    <row r="49" spans="1:12" ht="18" customHeight="1">
      <c r="A49" s="1"/>
      <c r="B49" s="559" t="s">
        <v>76</v>
      </c>
      <c r="C49" s="135" t="s">
        <v>78</v>
      </c>
      <c r="D49" s="266">
        <f t="shared" si="13"/>
        <v>857</v>
      </c>
      <c r="E49" s="267">
        <f t="shared" si="14"/>
        <v>8929</v>
      </c>
      <c r="F49" s="256">
        <f t="shared" si="15"/>
        <v>8036</v>
      </c>
      <c r="G49" s="267">
        <f t="shared" si="16"/>
        <v>893</v>
      </c>
      <c r="H49" s="281">
        <f t="shared" si="3"/>
        <v>7143</v>
      </c>
      <c r="I49" s="287">
        <f t="shared" si="4"/>
        <v>1786</v>
      </c>
      <c r="J49" s="256">
        <f t="shared" si="17"/>
        <v>6250</v>
      </c>
      <c r="K49" s="267">
        <f t="shared" si="18"/>
        <v>2679</v>
      </c>
      <c r="L49" s="1"/>
    </row>
    <row r="50" spans="1:12" ht="18" customHeight="1">
      <c r="A50" s="1"/>
      <c r="B50" s="560"/>
      <c r="C50" s="62" t="s">
        <v>79</v>
      </c>
      <c r="D50" s="276">
        <f t="shared" si="13"/>
        <v>771</v>
      </c>
      <c r="E50" s="286">
        <f t="shared" si="14"/>
        <v>8033</v>
      </c>
      <c r="F50" s="254">
        <f t="shared" si="15"/>
        <v>7229</v>
      </c>
      <c r="G50" s="286">
        <f t="shared" si="16"/>
        <v>804</v>
      </c>
      <c r="H50" s="275">
        <f t="shared" si="3"/>
        <v>6426</v>
      </c>
      <c r="I50" s="285">
        <f t="shared" si="4"/>
        <v>1607</v>
      </c>
      <c r="J50" s="254">
        <f t="shared" si="17"/>
        <v>5623</v>
      </c>
      <c r="K50" s="286">
        <f t="shared" si="18"/>
        <v>2410</v>
      </c>
      <c r="L50" s="1"/>
    </row>
    <row r="51" spans="1:12" ht="18" customHeight="1">
      <c r="A51" s="1"/>
      <c r="B51" s="560"/>
      <c r="C51" s="292" t="s">
        <v>357</v>
      </c>
      <c r="D51" s="266">
        <f t="shared" si="13"/>
        <v>825</v>
      </c>
      <c r="E51" s="267">
        <f>ROUNDDOWN(D51*$G$2,0)</f>
        <v>8596</v>
      </c>
      <c r="F51" s="256">
        <f>ROUNDDOWN(E51*0.9,0)</f>
        <v>7736</v>
      </c>
      <c r="G51" s="267">
        <f>E51-F51</f>
        <v>860</v>
      </c>
      <c r="H51" s="281">
        <f>ROUNDDOWN(E51*0.8,0)</f>
        <v>6876</v>
      </c>
      <c r="I51" s="287">
        <f>E51-H51</f>
        <v>1720</v>
      </c>
      <c r="J51" s="256">
        <f t="shared" si="17"/>
        <v>6017</v>
      </c>
      <c r="K51" s="267">
        <f t="shared" si="18"/>
        <v>2579</v>
      </c>
      <c r="L51" s="1"/>
    </row>
    <row r="52" spans="1:12" ht="18" customHeight="1">
      <c r="A52" s="1"/>
      <c r="B52" s="561"/>
      <c r="C52" s="293" t="s">
        <v>358</v>
      </c>
      <c r="D52" s="276">
        <f t="shared" si="13"/>
        <v>743</v>
      </c>
      <c r="E52" s="286">
        <f>ROUNDDOWN(D52*$G$2,0)</f>
        <v>7742</v>
      </c>
      <c r="F52" s="254">
        <f>ROUNDDOWN(E52*0.9,0)</f>
        <v>6967</v>
      </c>
      <c r="G52" s="286">
        <f>E52-F52</f>
        <v>775</v>
      </c>
      <c r="H52" s="275">
        <f>ROUNDDOWN(E52*0.8,0)</f>
        <v>6193</v>
      </c>
      <c r="I52" s="285">
        <f>E52-H52</f>
        <v>1549</v>
      </c>
      <c r="J52" s="254">
        <f t="shared" si="17"/>
        <v>5419</v>
      </c>
      <c r="K52" s="286">
        <f t="shared" si="18"/>
        <v>2323</v>
      </c>
      <c r="L52" s="1"/>
    </row>
    <row r="53" spans="1:12" ht="18" customHeight="1">
      <c r="A53" s="1"/>
      <c r="B53" s="559" t="s">
        <v>77</v>
      </c>
      <c r="C53" s="135" t="s">
        <v>78</v>
      </c>
      <c r="D53" s="266">
        <f t="shared" si="13"/>
        <v>1259</v>
      </c>
      <c r="E53" s="267">
        <f t="shared" si="14"/>
        <v>13118</v>
      </c>
      <c r="F53" s="256">
        <f t="shared" si="15"/>
        <v>11806</v>
      </c>
      <c r="G53" s="267">
        <f t="shared" si="16"/>
        <v>1312</v>
      </c>
      <c r="H53" s="256">
        <f t="shared" si="3"/>
        <v>10494</v>
      </c>
      <c r="I53" s="267">
        <f t="shared" si="4"/>
        <v>2624</v>
      </c>
      <c r="J53" s="256">
        <f t="shared" si="17"/>
        <v>9182</v>
      </c>
      <c r="K53" s="267">
        <f t="shared" si="18"/>
        <v>3936</v>
      </c>
      <c r="L53" s="1"/>
    </row>
    <row r="54" spans="1:12" ht="18" customHeight="1">
      <c r="A54" s="1"/>
      <c r="B54" s="560"/>
      <c r="C54" s="62" t="s">
        <v>79</v>
      </c>
      <c r="D54" s="276">
        <f t="shared" si="13"/>
        <v>1133</v>
      </c>
      <c r="E54" s="286">
        <f t="shared" si="14"/>
        <v>11805</v>
      </c>
      <c r="F54" s="254">
        <f t="shared" si="15"/>
        <v>10624</v>
      </c>
      <c r="G54" s="286">
        <f t="shared" si="16"/>
        <v>1181</v>
      </c>
      <c r="H54" s="268">
        <f t="shared" si="3"/>
        <v>9444</v>
      </c>
      <c r="I54" s="269">
        <f t="shared" si="4"/>
        <v>2361</v>
      </c>
      <c r="J54" s="254">
        <f t="shared" si="17"/>
        <v>8263</v>
      </c>
      <c r="K54" s="286">
        <f t="shared" si="18"/>
        <v>3542</v>
      </c>
      <c r="L54" s="1"/>
    </row>
    <row r="55" spans="1:12" ht="18" customHeight="1">
      <c r="A55" s="1"/>
      <c r="B55" s="560"/>
      <c r="C55" s="292" t="s">
        <v>357</v>
      </c>
      <c r="D55" s="266">
        <f t="shared" si="13"/>
        <v>1215</v>
      </c>
      <c r="E55" s="267">
        <f>ROUNDDOWN(D55*$G$2,0)</f>
        <v>12660</v>
      </c>
      <c r="F55" s="256">
        <f>ROUNDDOWN(E55*0.9,0)</f>
        <v>11394</v>
      </c>
      <c r="G55" s="267">
        <f>E55-F55</f>
        <v>1266</v>
      </c>
      <c r="H55" s="281">
        <f>ROUNDDOWN(E55*0.8,0)</f>
        <v>10128</v>
      </c>
      <c r="I55" s="287">
        <f>E55-H55</f>
        <v>2532</v>
      </c>
      <c r="J55" s="256">
        <f t="shared" si="17"/>
        <v>8862</v>
      </c>
      <c r="K55" s="267">
        <f t="shared" si="18"/>
        <v>3798</v>
      </c>
      <c r="L55" s="1"/>
    </row>
    <row r="56" spans="1:12" ht="18" customHeight="1">
      <c r="A56" s="1"/>
      <c r="B56" s="561"/>
      <c r="C56" s="293" t="s">
        <v>358</v>
      </c>
      <c r="D56" s="276">
        <f t="shared" si="13"/>
        <v>1094</v>
      </c>
      <c r="E56" s="286">
        <f>ROUNDDOWN(D56*$G$2,0)</f>
        <v>11399</v>
      </c>
      <c r="F56" s="254">
        <f>ROUNDDOWN(E56*0.9,0)</f>
        <v>10259</v>
      </c>
      <c r="G56" s="286">
        <f>E56-F56</f>
        <v>1140</v>
      </c>
      <c r="H56" s="275">
        <f>ROUNDDOWN(E56*0.8,0)</f>
        <v>9119</v>
      </c>
      <c r="I56" s="285">
        <f>E56-H56</f>
        <v>2280</v>
      </c>
      <c r="J56" s="254">
        <f t="shared" si="17"/>
        <v>7979</v>
      </c>
      <c r="K56" s="286">
        <f t="shared" si="18"/>
        <v>3420</v>
      </c>
      <c r="L56" s="1"/>
    </row>
    <row r="57" spans="1:12" ht="25.5" customHeight="1">
      <c r="A57" s="1"/>
      <c r="B57" s="116" t="s">
        <v>33</v>
      </c>
      <c r="C57" s="1"/>
      <c r="D57" s="1"/>
      <c r="E57" s="1"/>
      <c r="F57" s="1"/>
      <c r="G57" s="1"/>
      <c r="H57" s="155"/>
      <c r="I57" s="171"/>
      <c r="J57" s="187"/>
      <c r="K57" s="187"/>
      <c r="L57" s="1"/>
    </row>
    <row r="58" spans="1:12" ht="17.25" customHeight="1">
      <c r="A58" s="1"/>
      <c r="B58" s="364" t="s">
        <v>86</v>
      </c>
      <c r="C58" s="364"/>
      <c r="D58" s="264">
        <v>315</v>
      </c>
      <c r="E58" s="265">
        <f aca="true" t="shared" si="19" ref="E58:E72">ROUNDDOWN(D58*$G$2,0)</f>
        <v>3282</v>
      </c>
      <c r="F58" s="262">
        <f aca="true" t="shared" si="20" ref="F58:F72">ROUNDDOWN(E58*0.9,0)</f>
        <v>2953</v>
      </c>
      <c r="G58" s="265">
        <f aca="true" t="shared" si="21" ref="G58:G72">E58-F58</f>
        <v>329</v>
      </c>
      <c r="H58" s="256">
        <f t="shared" si="3"/>
        <v>2625</v>
      </c>
      <c r="I58" s="267">
        <f t="shared" si="4"/>
        <v>657</v>
      </c>
      <c r="J58" s="262">
        <f>ROUNDDOWN(E58*0.7,0)</f>
        <v>2297</v>
      </c>
      <c r="K58" s="265">
        <f>E58-J58</f>
        <v>985</v>
      </c>
      <c r="L58" s="1"/>
    </row>
    <row r="59" spans="1:12" ht="17.25" customHeight="1">
      <c r="A59" s="1"/>
      <c r="B59" s="565" t="s">
        <v>87</v>
      </c>
      <c r="C59" s="565"/>
      <c r="D59" s="184">
        <v>500</v>
      </c>
      <c r="E59" s="175">
        <f t="shared" si="19"/>
        <v>5210</v>
      </c>
      <c r="F59" s="174">
        <f t="shared" si="20"/>
        <v>4689</v>
      </c>
      <c r="G59" s="175">
        <f t="shared" si="21"/>
        <v>521</v>
      </c>
      <c r="H59" s="174">
        <f t="shared" si="3"/>
        <v>4168</v>
      </c>
      <c r="I59" s="175">
        <f t="shared" si="4"/>
        <v>1042</v>
      </c>
      <c r="J59" s="37">
        <f>ROUNDDOWN(E59*0.7,0)</f>
        <v>3647</v>
      </c>
      <c r="K59" s="57">
        <f>E59-J59</f>
        <v>1563</v>
      </c>
      <c r="L59" s="1"/>
    </row>
    <row r="60" spans="1:12" ht="17.25" customHeight="1">
      <c r="A60" s="1"/>
      <c r="B60" s="413" t="s">
        <v>88</v>
      </c>
      <c r="C60" s="413"/>
      <c r="D60" s="63">
        <v>250</v>
      </c>
      <c r="E60" s="64">
        <f t="shared" si="19"/>
        <v>2605</v>
      </c>
      <c r="F60" s="40">
        <f t="shared" si="20"/>
        <v>2344</v>
      </c>
      <c r="G60" s="64">
        <f t="shared" si="21"/>
        <v>261</v>
      </c>
      <c r="H60" s="61">
        <f t="shared" si="3"/>
        <v>2084</v>
      </c>
      <c r="I60" s="60">
        <f t="shared" si="4"/>
        <v>521</v>
      </c>
      <c r="J60" s="40">
        <f aca="true" t="shared" si="22" ref="J60:J72">ROUNDDOWN(E60*0.7,0)</f>
        <v>1823</v>
      </c>
      <c r="K60" s="64">
        <f aca="true" t="shared" si="23" ref="K60:K72">E60-J60</f>
        <v>782</v>
      </c>
      <c r="L60" s="1"/>
    </row>
    <row r="61" spans="1:12" ht="17.25" customHeight="1">
      <c r="A61" s="132" t="s">
        <v>122</v>
      </c>
      <c r="B61" s="364" t="s">
        <v>89</v>
      </c>
      <c r="C61" s="364"/>
      <c r="D61" s="69">
        <v>2000</v>
      </c>
      <c r="E61" s="71">
        <f t="shared" si="19"/>
        <v>20840</v>
      </c>
      <c r="F61" s="44">
        <f t="shared" si="20"/>
        <v>18756</v>
      </c>
      <c r="G61" s="71">
        <f t="shared" si="21"/>
        <v>2084</v>
      </c>
      <c r="H61" s="37">
        <f t="shared" si="3"/>
        <v>16672</v>
      </c>
      <c r="I61" s="57">
        <f t="shared" si="4"/>
        <v>4168</v>
      </c>
      <c r="J61" s="44">
        <f t="shared" si="22"/>
        <v>14588</v>
      </c>
      <c r="K61" s="71">
        <f t="shared" si="23"/>
        <v>6252</v>
      </c>
      <c r="L61" s="1"/>
    </row>
    <row r="62" spans="1:12" ht="17.25" customHeight="1">
      <c r="A62" s="1"/>
      <c r="B62" s="364" t="s">
        <v>1</v>
      </c>
      <c r="C62" s="364"/>
      <c r="D62" s="69">
        <v>300</v>
      </c>
      <c r="E62" s="71">
        <f t="shared" si="19"/>
        <v>3126</v>
      </c>
      <c r="F62" s="44">
        <f t="shared" si="20"/>
        <v>2813</v>
      </c>
      <c r="G62" s="71">
        <f t="shared" si="21"/>
        <v>313</v>
      </c>
      <c r="H62" s="37">
        <f t="shared" si="3"/>
        <v>2500</v>
      </c>
      <c r="I62" s="57">
        <f t="shared" si="4"/>
        <v>626</v>
      </c>
      <c r="J62" s="44">
        <f t="shared" si="22"/>
        <v>2188</v>
      </c>
      <c r="K62" s="71">
        <f t="shared" si="23"/>
        <v>938</v>
      </c>
      <c r="L62" s="1"/>
    </row>
    <row r="63" spans="1:12" ht="17.25" customHeight="1">
      <c r="A63" s="1"/>
      <c r="B63" s="364" t="s">
        <v>90</v>
      </c>
      <c r="C63" s="364"/>
      <c r="D63" s="69">
        <v>600</v>
      </c>
      <c r="E63" s="71">
        <f t="shared" si="19"/>
        <v>6252</v>
      </c>
      <c r="F63" s="44">
        <f t="shared" si="20"/>
        <v>5626</v>
      </c>
      <c r="G63" s="71">
        <f t="shared" si="21"/>
        <v>626</v>
      </c>
      <c r="H63" s="37">
        <f t="shared" si="3"/>
        <v>5001</v>
      </c>
      <c r="I63" s="57">
        <f t="shared" si="4"/>
        <v>1251</v>
      </c>
      <c r="J63" s="44">
        <f t="shared" si="22"/>
        <v>4376</v>
      </c>
      <c r="K63" s="71">
        <f t="shared" si="23"/>
        <v>1876</v>
      </c>
      <c r="L63" s="1"/>
    </row>
    <row r="64" spans="1:12" ht="17.25" customHeight="1">
      <c r="A64" s="132" t="s">
        <v>122</v>
      </c>
      <c r="B64" s="364" t="s">
        <v>93</v>
      </c>
      <c r="C64" s="364"/>
      <c r="D64" s="69">
        <v>250</v>
      </c>
      <c r="E64" s="71">
        <f t="shared" si="19"/>
        <v>2605</v>
      </c>
      <c r="F64" s="44">
        <f t="shared" si="20"/>
        <v>2344</v>
      </c>
      <c r="G64" s="71">
        <f t="shared" si="21"/>
        <v>261</v>
      </c>
      <c r="H64" s="37">
        <f t="shared" si="3"/>
        <v>2084</v>
      </c>
      <c r="I64" s="57">
        <f t="shared" si="4"/>
        <v>521</v>
      </c>
      <c r="J64" s="44">
        <f t="shared" si="22"/>
        <v>1823</v>
      </c>
      <c r="K64" s="71">
        <f t="shared" si="23"/>
        <v>782</v>
      </c>
      <c r="L64" s="1"/>
    </row>
    <row r="65" spans="1:12" ht="17.25" customHeight="1">
      <c r="A65" s="132"/>
      <c r="B65" s="572" t="s">
        <v>351</v>
      </c>
      <c r="C65" s="572"/>
      <c r="D65" s="296">
        <v>600</v>
      </c>
      <c r="E65" s="287">
        <f>ROUNDDOWN(D65*$G$2,0)</f>
        <v>6252</v>
      </c>
      <c r="F65" s="281">
        <f>ROUNDDOWN(E65*0.9,0)</f>
        <v>5626</v>
      </c>
      <c r="G65" s="287">
        <f>E65-F65</f>
        <v>626</v>
      </c>
      <c r="H65" s="281">
        <f t="shared" si="3"/>
        <v>5001</v>
      </c>
      <c r="I65" s="287">
        <f t="shared" si="4"/>
        <v>1251</v>
      </c>
      <c r="J65" s="256">
        <f t="shared" si="22"/>
        <v>4376</v>
      </c>
      <c r="K65" s="267">
        <f t="shared" si="23"/>
        <v>1876</v>
      </c>
      <c r="L65" s="1"/>
    </row>
    <row r="66" spans="1:12" ht="17.25" customHeight="1">
      <c r="A66" s="132"/>
      <c r="B66" s="413" t="s">
        <v>352</v>
      </c>
      <c r="C66" s="413"/>
      <c r="D66" s="63">
        <v>300</v>
      </c>
      <c r="E66" s="64">
        <f>ROUNDDOWN(D66*$G$2,0)</f>
        <v>3126</v>
      </c>
      <c r="F66" s="40">
        <f>ROUNDDOWN(E66*0.9,0)</f>
        <v>2813</v>
      </c>
      <c r="G66" s="64">
        <f>E66-F66</f>
        <v>313</v>
      </c>
      <c r="H66" s="40">
        <f>ROUNDDOWN(E66*0.8,0)</f>
        <v>2500</v>
      </c>
      <c r="I66" s="64">
        <f>E66-H66</f>
        <v>626</v>
      </c>
      <c r="J66" s="40">
        <f t="shared" si="22"/>
        <v>2188</v>
      </c>
      <c r="K66" s="64">
        <f t="shared" si="23"/>
        <v>938</v>
      </c>
      <c r="L66" s="1"/>
    </row>
    <row r="67" spans="1:12" ht="17.25" customHeight="1">
      <c r="A67" s="1"/>
      <c r="B67" s="405" t="s">
        <v>353</v>
      </c>
      <c r="C67" s="405"/>
      <c r="D67" s="75">
        <v>254</v>
      </c>
      <c r="E67" s="57">
        <f t="shared" si="19"/>
        <v>2646</v>
      </c>
      <c r="F67" s="37">
        <f t="shared" si="20"/>
        <v>2381</v>
      </c>
      <c r="G67" s="57">
        <f t="shared" si="21"/>
        <v>265</v>
      </c>
      <c r="H67" s="37">
        <f t="shared" si="3"/>
        <v>2116</v>
      </c>
      <c r="I67" s="57">
        <f t="shared" si="4"/>
        <v>530</v>
      </c>
      <c r="J67" s="37">
        <f t="shared" si="22"/>
        <v>1852</v>
      </c>
      <c r="K67" s="57">
        <f t="shared" si="23"/>
        <v>794</v>
      </c>
      <c r="L67" s="1"/>
    </row>
    <row r="68" spans="1:12" ht="17.25" customHeight="1">
      <c r="A68" s="1"/>
      <c r="B68" s="580" t="s">
        <v>354</v>
      </c>
      <c r="C68" s="580"/>
      <c r="D68" s="288">
        <v>402</v>
      </c>
      <c r="E68" s="283">
        <f t="shared" si="19"/>
        <v>4188</v>
      </c>
      <c r="F68" s="273">
        <f t="shared" si="20"/>
        <v>3769</v>
      </c>
      <c r="G68" s="283">
        <f t="shared" si="21"/>
        <v>419</v>
      </c>
      <c r="H68" s="273">
        <f t="shared" si="3"/>
        <v>3350</v>
      </c>
      <c r="I68" s="283">
        <f t="shared" si="4"/>
        <v>838</v>
      </c>
      <c r="J68" s="40">
        <f t="shared" si="22"/>
        <v>2931</v>
      </c>
      <c r="K68" s="64">
        <f t="shared" si="23"/>
        <v>1257</v>
      </c>
      <c r="L68" s="1"/>
    </row>
    <row r="69" spans="1:12" ht="17.25" customHeight="1">
      <c r="A69" s="1"/>
      <c r="B69" s="460" t="s">
        <v>355</v>
      </c>
      <c r="C69" s="460"/>
      <c r="D69" s="274">
        <v>201</v>
      </c>
      <c r="E69" s="285">
        <f>ROUNDDOWN(D69*$G$2,0)</f>
        <v>2094</v>
      </c>
      <c r="F69" s="275">
        <f>ROUNDDOWN(E69*0.9,0)</f>
        <v>1884</v>
      </c>
      <c r="G69" s="285">
        <f>E69-F69</f>
        <v>210</v>
      </c>
      <c r="H69" s="275">
        <f>ROUNDDOWN(E69*0.8,0)</f>
        <v>1675</v>
      </c>
      <c r="I69" s="285">
        <f>E69-H69</f>
        <v>419</v>
      </c>
      <c r="J69" s="256">
        <f t="shared" si="22"/>
        <v>1465</v>
      </c>
      <c r="K69" s="267">
        <f t="shared" si="23"/>
        <v>629</v>
      </c>
      <c r="L69" s="1"/>
    </row>
    <row r="70" spans="1:12" ht="17.25" customHeight="1">
      <c r="A70" s="1"/>
      <c r="B70" s="579" t="s">
        <v>356</v>
      </c>
      <c r="C70" s="579"/>
      <c r="D70" s="294">
        <v>317</v>
      </c>
      <c r="E70" s="295">
        <f>ROUNDDOWN(D70*$G$2,0)</f>
        <v>3303</v>
      </c>
      <c r="F70" s="270">
        <f>ROUNDDOWN(E70*0.9,0)</f>
        <v>2972</v>
      </c>
      <c r="G70" s="295">
        <f>E70-F70</f>
        <v>331</v>
      </c>
      <c r="H70" s="270">
        <f>ROUNDDOWN(E70*0.8,0)</f>
        <v>2642</v>
      </c>
      <c r="I70" s="295">
        <f>E70-H70</f>
        <v>661</v>
      </c>
      <c r="J70" s="254">
        <f t="shared" si="22"/>
        <v>2312</v>
      </c>
      <c r="K70" s="286">
        <f t="shared" si="23"/>
        <v>991</v>
      </c>
      <c r="L70" s="1"/>
    </row>
    <row r="71" spans="1:12" ht="17.25" customHeight="1">
      <c r="A71" s="1"/>
      <c r="B71" s="364" t="s">
        <v>91</v>
      </c>
      <c r="C71" s="364"/>
      <c r="D71" s="69">
        <v>300</v>
      </c>
      <c r="E71" s="71">
        <f t="shared" si="19"/>
        <v>3126</v>
      </c>
      <c r="F71" s="44">
        <f t="shared" si="20"/>
        <v>2813</v>
      </c>
      <c r="G71" s="71">
        <f t="shared" si="21"/>
        <v>313</v>
      </c>
      <c r="H71" s="37">
        <f t="shared" si="3"/>
        <v>2500</v>
      </c>
      <c r="I71" s="57">
        <f t="shared" si="4"/>
        <v>626</v>
      </c>
      <c r="J71" s="44">
        <f t="shared" si="22"/>
        <v>2188</v>
      </c>
      <c r="K71" s="71">
        <f t="shared" si="23"/>
        <v>938</v>
      </c>
      <c r="L71" s="1"/>
    </row>
    <row r="72" spans="1:12" ht="17.25" customHeight="1">
      <c r="A72" s="1"/>
      <c r="B72" s="364" t="s">
        <v>92</v>
      </c>
      <c r="C72" s="364"/>
      <c r="D72" s="69">
        <v>6</v>
      </c>
      <c r="E72" s="71">
        <f t="shared" si="19"/>
        <v>62</v>
      </c>
      <c r="F72" s="44">
        <f t="shared" si="20"/>
        <v>55</v>
      </c>
      <c r="G72" s="71">
        <f t="shared" si="21"/>
        <v>7</v>
      </c>
      <c r="H72" s="44">
        <f t="shared" si="3"/>
        <v>49</v>
      </c>
      <c r="I72" s="71">
        <f t="shared" si="4"/>
        <v>13</v>
      </c>
      <c r="J72" s="44">
        <f t="shared" si="22"/>
        <v>43</v>
      </c>
      <c r="K72" s="71">
        <f t="shared" si="23"/>
        <v>19</v>
      </c>
      <c r="L72" s="1"/>
    </row>
    <row r="73" spans="1:12" ht="7.5" customHeight="1">
      <c r="A73" s="1"/>
      <c r="B73" s="297"/>
      <c r="C73" s="297"/>
      <c r="D73" s="289"/>
      <c r="E73" s="173"/>
      <c r="F73" s="167"/>
      <c r="G73" s="173"/>
      <c r="H73" s="167"/>
      <c r="I73" s="173"/>
      <c r="J73" s="1"/>
      <c r="K73" s="1"/>
      <c r="L73" s="1"/>
    </row>
    <row r="74" spans="1:12" ht="45" customHeight="1">
      <c r="A74" s="1"/>
      <c r="B74" s="573" t="s">
        <v>360</v>
      </c>
      <c r="C74" s="573"/>
      <c r="D74" s="573"/>
      <c r="E74" s="573"/>
      <c r="F74" s="358" t="s">
        <v>221</v>
      </c>
      <c r="G74" s="359"/>
      <c r="H74" s="359"/>
      <c r="I74" s="359"/>
      <c r="J74" s="359"/>
      <c r="K74" s="360"/>
      <c r="L74" s="1"/>
    </row>
    <row r="75" spans="1:12" ht="45" customHeight="1">
      <c r="A75" s="1"/>
      <c r="B75" s="555" t="s">
        <v>361</v>
      </c>
      <c r="C75" s="555"/>
      <c r="D75" s="555"/>
      <c r="E75" s="555"/>
      <c r="F75" s="552" t="s">
        <v>310</v>
      </c>
      <c r="G75" s="553"/>
      <c r="H75" s="553"/>
      <c r="I75" s="553"/>
      <c r="J75" s="553"/>
      <c r="K75" s="554"/>
      <c r="L75" s="1"/>
    </row>
    <row r="76" spans="1:12" ht="6.75" customHeight="1">
      <c r="A76" s="1"/>
      <c r="B76" s="1"/>
      <c r="C76" s="4"/>
      <c r="D76" s="1"/>
      <c r="E76" s="1"/>
      <c r="F76" s="1"/>
      <c r="G76" s="1"/>
      <c r="H76" s="1"/>
      <c r="I76" s="1"/>
      <c r="J76" s="1"/>
      <c r="K76" s="1"/>
      <c r="L76" s="1"/>
    </row>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spans="10:11" ht="15.75" customHeight="1">
      <c r="J91" s="114"/>
      <c r="K91" s="114"/>
    </row>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sheetData>
  <sheetProtection/>
  <mergeCells count="32">
    <mergeCell ref="B75:E75"/>
    <mergeCell ref="B72:C72"/>
    <mergeCell ref="B62:C62"/>
    <mergeCell ref="B63:C63"/>
    <mergeCell ref="B64:C64"/>
    <mergeCell ref="B67:C67"/>
    <mergeCell ref="B60:C60"/>
    <mergeCell ref="B61:C61"/>
    <mergeCell ref="B69:C69"/>
    <mergeCell ref="B70:C70"/>
    <mergeCell ref="B68:C68"/>
    <mergeCell ref="B74:E74"/>
    <mergeCell ref="M1:O5"/>
    <mergeCell ref="B45:B48"/>
    <mergeCell ref="B41:B44"/>
    <mergeCell ref="B65:C65"/>
    <mergeCell ref="B66:C66"/>
    <mergeCell ref="B19:B22"/>
    <mergeCell ref="B24:B27"/>
    <mergeCell ref="B28:B31"/>
    <mergeCell ref="B32:B35"/>
    <mergeCell ref="B36:B39"/>
    <mergeCell ref="F74:K74"/>
    <mergeCell ref="F75:K75"/>
    <mergeCell ref="B49:B52"/>
    <mergeCell ref="B7:B10"/>
    <mergeCell ref="B11:B14"/>
    <mergeCell ref="B15:B18"/>
    <mergeCell ref="B53:B56"/>
    <mergeCell ref="B71:C71"/>
    <mergeCell ref="B58:C58"/>
    <mergeCell ref="B59:C59"/>
  </mergeCells>
  <dataValidations count="1">
    <dataValidation allowBlank="1" showInputMessage="1" showErrorMessage="1" imeMode="off" sqref="D2:D73 D76:D65536"/>
  </dataValidations>
  <printOptions horizontalCentered="1"/>
  <pageMargins left="0.35433070866141736" right="0.35433070866141736" top="0.7086614173228347" bottom="0.31496062992125984" header="0.35433070866141736" footer="0.31496062992125984"/>
  <pageSetup fitToHeight="1" fitToWidth="1" horizontalDpi="600" verticalDpi="600" orientation="portrait" paperSize="9" scale="59" r:id="rId1"/>
  <headerFooter>
    <oddHeader>&amp;C&amp;"ＭＳ 明朝,標準"訪問看護・介護予防訪問看護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河内長野市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dc:creator>
  <cp:keywords/>
  <dc:description/>
  <cp:lastModifiedBy>今村　弘志</cp:lastModifiedBy>
  <cp:lastPrinted>2019-10-04T02:48:21Z</cp:lastPrinted>
  <dcterms:created xsi:type="dcterms:W3CDTF">2013-07-19T07:00:42Z</dcterms:created>
  <dcterms:modified xsi:type="dcterms:W3CDTF">2019-10-04T02:55:55Z</dcterms:modified>
  <cp:category/>
  <cp:version/>
  <cp:contentType/>
  <cp:contentStatus/>
</cp:coreProperties>
</file>