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12.指定・指導関係書類（障がい）\処遇改善加算関係通知\令和6年度分\"/>
    </mc:Choice>
  </mc:AlternateContent>
  <bookViews>
    <workbookView xWindow="28680" yWindow="-120" windowWidth="29040" windowHeight="15840"/>
  </bookViews>
  <sheets>
    <sheet name="別紙様式7-1（計画書）" sheetId="3" r:id="rId1"/>
    <sheet name="別紙様式7-2（実績報告書）" sheetId="7" r:id="rId2"/>
    <sheet name="参考２（キャリアパス・賃金規程例）" sheetId="8" r:id="rId3"/>
    <sheet name="Sheet1" sheetId="9" r:id="rId4"/>
    <sheet name="【参考】数式用" sheetId="6" state="hidden" r:id="rId5"/>
    <sheet name="【参考】数式用2" sheetId="5" state="hidden" r:id="rId6"/>
  </sheets>
  <definedNames>
    <definedName name="_xlnm._FilterDatabase" localSheetId="4" hidden="1">【参考】数式用!#REF!</definedName>
    <definedName name="_xlnm.Print_Area" localSheetId="4">【参考】数式用!$A$1:$G$27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70" i="3"/>
  <c r="Y102" i="3"/>
  <c r="Y7" i="3"/>
  <c r="E102" i="3"/>
  <c r="W108" i="3"/>
  <c r="AK63" i="3"/>
  <c r="AK54" i="3"/>
  <c r="U9" i="7"/>
  <c r="Y103" i="3"/>
  <c r="H64" i="3"/>
  <c r="H66" i="3"/>
  <c r="H67" i="3"/>
  <c r="AK48" i="3"/>
  <c r="Y9" i="3"/>
  <c r="Y105" i="3" s="1"/>
  <c r="AD1" i="3" l="1"/>
  <c r="M8" i="3" l="1"/>
  <c r="I9" i="7" s="1"/>
  <c r="Q8" i="3"/>
  <c r="M9" i="7" s="1"/>
  <c r="I8" i="3"/>
  <c r="E9" i="7" s="1"/>
  <c r="R98" i="3"/>
  <c r="AD108" i="3" s="1"/>
  <c r="T5" i="7"/>
  <c r="AC9" i="3" l="1"/>
  <c r="Y104" i="3" s="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I9" i="3" l="1"/>
  <c r="E105" i="3" s="1"/>
  <c r="E104" i="3" l="1"/>
  <c r="M9" i="3"/>
  <c r="J105" i="3" s="1"/>
  <c r="J103" i="3"/>
  <c r="Q9" i="3"/>
  <c r="O105" i="3" s="1"/>
  <c r="O103" i="3"/>
  <c r="T105" i="3" l="1"/>
  <c r="N12" i="3" s="1"/>
  <c r="E106" i="3"/>
  <c r="O104" i="3"/>
  <c r="O106" i="3"/>
  <c r="J104" i="3"/>
  <c r="J106" i="3"/>
  <c r="U9" i="3"/>
  <c r="T106" i="3" l="1"/>
  <c r="T104" i="3"/>
  <c r="AK14" i="3" l="1"/>
</calcChain>
</file>

<file path=xl/comments1.xml><?xml version="1.0" encoding="utf-8"?>
<comments xmlns="http://schemas.openxmlformats.org/spreadsheetml/2006/main">
  <authors>
    <author>塚原 遊尋(tsukahara-yuujin.xt6)</author>
  </authors>
  <commentList>
    <comment ref="G4" authorId="0" shapeId="0">
      <text>
        <r>
          <rPr>
            <sz val="9"/>
            <color rgb="FF000000"/>
            <rFont val="MS P ゴシック"/>
            <family val="3"/>
            <charset val="128"/>
          </rPr>
          <t>書類の提出先を記入してください。</t>
        </r>
      </text>
    </comment>
    <comment ref="AC4" authorId="0" shapeId="0">
      <text>
        <r>
          <rPr>
            <sz val="9"/>
            <color rgb="FF000000"/>
            <rFont val="MS P ゴシック"/>
            <family val="3"/>
            <charset val="128"/>
          </rPr>
          <t>必ずプルダウンで選択してください。</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text>
        <r>
          <rPr>
            <sz val="9"/>
            <color rgb="FF000000"/>
            <rFont val="MS P ゴシック"/>
            <family val="3"/>
            <charset val="128"/>
          </rPr>
          <t>令和６年４月・５月の２か月間の加算額の合計（見込額）を自動で入力</t>
        </r>
      </text>
    </comment>
    <comment ref="AE105"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Eugene Tsukahara</author>
    <author>塚原 遊尋(tsukahara-yuujin.xt6)</author>
  </authors>
  <commentList>
    <comment ref="E9" authorId="0"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<sst xmlns="http://schemas.openxmlformats.org/spreadsheetml/2006/main" count="3981" uniqueCount="2038">
  <si>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</si>
  <si>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</si>
  <si>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</si>
  <si>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</si>
  <si>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</si>
  <si>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</si>
  <si>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</si>
  <si>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</si>
  <si>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</si>
  <si>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</si>
  <si>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</si>
  <si>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</si>
  <si>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</si>
  <si>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</si>
  <si>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</si>
  <si>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</si>
  <si>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</si>
  <si>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</si>
  <si>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</si>
  <si>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</si>
  <si>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</si>
  <si>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</si>
  <si>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</si>
  <si>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</si>
  <si>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</si>
  <si>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</si>
  <si>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</si>
  <si>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</si>
  <si>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</si>
  <si>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</si>
  <si>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</si>
  <si>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</si>
  <si>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</si>
  <si>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</si>
  <si>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</si>
  <si>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</si>
  <si>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</si>
  <si>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</si>
  <si>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</si>
  <si>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</si>
  <si>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</si>
  <si>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</si>
  <si>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</si>
  <si>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</si>
  <si>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</si>
  <si>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</si>
  <si>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</si>
  <si>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</si>
  <si>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</si>
  <si>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</si>
  <si>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</si>
  <si>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</si>
  <si>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</si>
  <si>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</si>
  <si>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</si>
  <si>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</si>
  <si>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</si>
  <si>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</si>
  <si>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</si>
  <si>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</si>
  <si>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</si>
  <si>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</si>
  <si>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</si>
  <si>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</si>
  <si>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</si>
  <si>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</si>
  <si>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</si>
  <si>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</si>
  <si>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</si>
  <si>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</si>
  <si>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</si>
  <si>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</si>
  <si>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</si>
  <si>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</si>
  <si>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</si>
  <si>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</si>
  <si>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</si>
  <si>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</si>
  <si>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</si>
  <si>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</si>
  <si>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</si>
  <si>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</si>
  <si>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</si>
  <si>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</si>
  <si>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</si>
  <si>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</si>
  <si>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</si>
  <si>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</si>
  <si>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</si>
  <si>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</si>
  <si>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</si>
  <si>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</si>
  <si>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</si>
  <si>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</si>
  <si>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</si>
  <si>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</si>
  <si>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</si>
  <si>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</si>
  <si>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</si>
  <si>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</si>
  <si>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</si>
  <si>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</si>
  <si>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</si>
  <si>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</si>
  <si>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</si>
  <si>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</si>
  <si>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</si>
  <si>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</si>
  <si>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</si>
  <si>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</si>
  <si>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</si>
  <si>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</si>
  <si>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</si>
  <si>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</si>
  <si>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</si>
  <si>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</si>
  <si>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</si>
  <si>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</si>
  <si>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</si>
  <si>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</si>
  <si>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</si>
  <si>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</si>
  <si>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</si>
  <si>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</si>
  <si>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</si>
  <si>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</si>
  <si>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</si>
  <si>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</si>
  <si>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</si>
  <si>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</si>
  <si>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</si>
  <si>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</si>
  <si>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</si>
  <si>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</si>
  <si>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</si>
  <si>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</si>
  <si>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</si>
  <si>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</si>
  <si>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</si>
  <si>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</si>
  <si>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</si>
  <si>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</si>
  <si>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</si>
  <si>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</si>
  <si>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</si>
  <si>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</si>
  <si>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</si>
  <si>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</si>
  <si>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</si>
  <si>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</si>
  <si>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</si>
  <si>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</si>
  <si>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</si>
  <si>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</si>
  <si>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</si>
  <si>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</si>
  <si>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</si>
  <si>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</si>
  <si>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</si>
  <si>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</si>
  <si>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</si>
  <si>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</si>
  <si>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</si>
  <si>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</si>
  <si>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</si>
  <si>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</si>
  <si>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</si>
  <si>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</si>
  <si>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</si>
  <si>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</si>
  <si>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</si>
  <si>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</si>
  <si>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</si>
  <si>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</si>
  <si>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</si>
  <si>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</si>
  <si>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</si>
  <si>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</si>
  <si>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</si>
  <si>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</si>
  <si>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</si>
  <si>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</si>
  <si>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</si>
  <si>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</si>
  <si>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</si>
  <si>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</si>
  <si>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</si>
  <si>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</si>
  <si>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</si>
  <si>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</si>
  <si>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</si>
  <si>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</si>
  <si>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</si>
  <si>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</si>
  <si>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</si>
  <si>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</si>
  <si>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</si>
  <si>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</si>
  <si>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</si>
  <si>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</si>
  <si>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</si>
  <si>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</si>
  <si>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</si>
  <si>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</si>
  <si>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</si>
  <si>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</si>
  <si>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</si>
  <si>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</si>
  <si>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</si>
  <si>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</si>
  <si>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</si>
  <si>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</si>
  <si>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</si>
  <si>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</si>
  <si>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</si>
  <si>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</si>
  <si>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</si>
  <si>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</si>
  <si>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</si>
  <si>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</si>
  <si>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</si>
  <si>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</si>
  <si>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</si>
  <si>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</si>
  <si>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</si>
  <si>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</si>
  <si>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</si>
  <si>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</si>
  <si>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</si>
  <si>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</si>
  <si>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</si>
  <si>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</si>
  <si>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</si>
  <si>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</si>
  <si>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</si>
  <si>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</si>
  <si>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</si>
  <si>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</si>
  <si>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</si>
  <si>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</si>
  <si>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</si>
  <si>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</si>
  <si>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</si>
  <si>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</si>
  <si>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</si>
  <si>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</si>
  <si>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</si>
  <si>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</si>
  <si>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</si>
  <si>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</si>
  <si>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</si>
  <si>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</si>
  <si>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</si>
  <si>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</si>
  <si>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</si>
  <si>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</si>
  <si>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</si>
  <si>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</si>
  <si>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</si>
  <si>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</si>
  <si>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</si>
  <si>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</si>
  <si>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</si>
  <si>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</si>
  <si>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</si>
  <si>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</si>
  <si>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</si>
  <si>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</si>
  <si>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</si>
  <si>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</si>
  <si>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</si>
  <si>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</si>
  <si>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</si>
  <si>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</si>
  <si>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</si>
  <si>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</si>
  <si>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</si>
  <si>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</si>
  <si>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</si>
  <si>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</si>
  <si>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</si>
  <si>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</si>
  <si>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</si>
  <si>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</si>
  <si>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</si>
  <si>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</si>
  <si>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</si>
  <si>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</si>
  <si>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</si>
  <si>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</si>
  <si>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</si>
  <si>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</si>
  <si>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</si>
  <si>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</si>
  <si>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</si>
  <si>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</si>
  <si>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</si>
  <si>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</si>
  <si>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</si>
  <si>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</si>
  <si>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</si>
  <si>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</si>
  <si>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</si>
  <si>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</si>
  <si>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</si>
  <si>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</si>
  <si>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</si>
  <si>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</si>
  <si>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</si>
  <si>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</si>
  <si>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</si>
  <si>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</si>
  <si>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</si>
  <si>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</si>
  <si>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</si>
  <si>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</si>
  <si>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</si>
  <si>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</si>
  <si>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</si>
  <si>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</si>
  <si>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</si>
  <si>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</si>
  <si>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</si>
  <si>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</si>
  <si>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</si>
  <si>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</si>
  <si>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</si>
  <si>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</si>
  <si>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</si>
  <si>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</si>
  <si>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</si>
  <si>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</si>
  <si>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</si>
  <si>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</si>
  <si>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</si>
  <si>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</si>
  <si>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</si>
  <si>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</si>
  <si>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</si>
  <si>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</si>
  <si>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</si>
  <si>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</si>
  <si>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</si>
  <si>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</si>
  <si>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</si>
  <si>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</si>
  <si>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</si>
  <si>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</si>
  <si>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</si>
  <si>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</si>
  <si>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</si>
  <si>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</si>
  <si>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</si>
  <si>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</si>
  <si>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</si>
  <si>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</si>
  <si>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</si>
  <si>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</si>
  <si>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</si>
  <si>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</si>
  <si>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</si>
  <si>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</si>
  <si>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</si>
  <si>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</si>
  <si>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</si>
  <si>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</si>
  <si>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</si>
  <si>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</si>
  <si>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</si>
  <si>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</si>
  <si>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</si>
  <si>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</si>
  <si>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</si>
  <si>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</si>
  <si>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</si>
  <si>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</si>
  <si>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</si>
  <si>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</si>
  <si>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</si>
  <si>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</si>
  <si>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</si>
  <si>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</si>
  <si>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</si>
  <si>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</si>
  <si>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</si>
  <si>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</si>
  <si>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</si>
  <si>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</si>
  <si>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</si>
  <si>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</si>
  <si>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</si>
  <si>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</si>
  <si>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</si>
  <si>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</si>
  <si>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</si>
  <si>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</si>
  <si>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</si>
  <si>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</si>
  <si>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</si>
  <si>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</si>
  <si>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</si>
  <si>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</si>
  <si>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</si>
  <si>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</si>
  <si>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</si>
  <si>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</si>
  <si>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</si>
  <si>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</si>
  <si>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</si>
  <si>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</si>
  <si>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</si>
  <si>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</si>
  <si>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</si>
  <si>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</si>
  <si>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</si>
  <si>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</si>
  <si>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</si>
  <si>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</si>
  <si>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</si>
  <si>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</si>
  <si>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</si>
  <si>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</si>
  <si>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</si>
  <si>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</si>
  <si>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</si>
  <si>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</si>
  <si>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</si>
  <si>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</si>
  <si>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</si>
  <si>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</si>
  <si>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</si>
  <si>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</si>
  <si>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</si>
  <si>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</si>
  <si>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</si>
  <si>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</si>
  <si>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</si>
  <si>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</si>
  <si>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</si>
  <si>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</si>
  <si>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</si>
  <si>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</si>
  <si>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</si>
  <si>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</si>
  <si>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</si>
  <si>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</si>
  <si>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</si>
  <si>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</si>
  <si>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</si>
  <si>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</si>
  <si>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</si>
  <si>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</si>
  <si>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</si>
  <si>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</si>
  <si>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</si>
  <si>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</si>
  <si>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</si>
  <si>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</si>
  <si>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</si>
  <si>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</si>
  <si>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</si>
  <si>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</si>
  <si>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</si>
  <si>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</si>
  <si>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</si>
  <si>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</si>
  <si>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</si>
  <si>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</si>
  <si>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</si>
  <si>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</si>
  <si>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</si>
  <si>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</si>
  <si>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</si>
  <si>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</si>
  <si>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</si>
  <si>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</si>
  <si>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</si>
  <si>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</si>
  <si>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</si>
  <si>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</si>
  <si>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</si>
  <si>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</si>
  <si>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</si>
  <si>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</si>
  <si>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</si>
  <si>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</si>
  <si>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</si>
  <si>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</si>
  <si>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</si>
  <si>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</si>
  <si>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</si>
  <si>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</si>
  <si>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</si>
  <si>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</si>
  <si>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</si>
  <si>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</si>
  <si>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</si>
  <si>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</si>
  <si>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</si>
  <si>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</si>
  <si>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</si>
  <si>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</si>
  <si>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</si>
  <si>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</si>
  <si>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</si>
  <si>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</si>
  <si>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</si>
  <si>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</si>
  <si>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</si>
  <si>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</si>
  <si>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</si>
  <si>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</si>
  <si>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</si>
  <si>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</si>
  <si>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</si>
  <si>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</si>
  <si>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</si>
  <si>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</si>
  <si>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</si>
  <si>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</si>
  <si>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</si>
  <si>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</si>
  <si>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</si>
  <si>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</si>
  <si>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</si>
  <si>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</si>
  <si>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</si>
  <si>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</si>
  <si>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</si>
  <si>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</si>
  <si>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</si>
  <si>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</si>
  <si>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</si>
  <si>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</si>
  <si>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</si>
  <si>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</si>
  <si>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</si>
  <si>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</si>
  <si>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</si>
  <si>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</si>
  <si>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</si>
  <si>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</si>
  <si>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</si>
  <si>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</si>
  <si>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</si>
  <si>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</si>
  <si>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</si>
  <si>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</si>
  <si>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</si>
  <si>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</si>
  <si>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</si>
  <si>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</si>
  <si>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</si>
  <si>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</si>
  <si>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</si>
  <si>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</si>
  <si>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</si>
  <si>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</si>
  <si>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</si>
  <si>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</si>
  <si>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</si>
  <si>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</si>
  <si>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</si>
  <si>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</si>
  <si>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</si>
  <si>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</si>
  <si>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</si>
  <si>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</si>
  <si>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</si>
  <si>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</si>
  <si>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</si>
  <si>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</si>
  <si>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</si>
  <si>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</si>
  <si>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</si>
  <si>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</si>
  <si>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</si>
  <si>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</si>
  <si>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</si>
  <si>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</si>
  <si>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</si>
  <si>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</si>
  <si>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</si>
  <si>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</si>
  <si>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</si>
  <si>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</si>
  <si>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</si>
  <si>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</si>
  <si>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</si>
  <si>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</si>
  <si>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</si>
  <si>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</si>
  <si>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</si>
  <si>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</si>
  <si>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</si>
  <si>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</si>
  <si>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</si>
  <si>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</si>
  <si>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</si>
  <si>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</si>
  <si>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</si>
  <si>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</si>
  <si>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</si>
  <si>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</si>
  <si>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</si>
  <si>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</si>
  <si>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</si>
  <si>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</si>
  <si>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</si>
  <si>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</si>
  <si>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</si>
  <si>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</si>
  <si>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</si>
  <si>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</si>
  <si>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</si>
  <si>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</si>
  <si>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</si>
  <si>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</si>
  <si>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</si>
  <si>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</si>
  <si>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</si>
  <si>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</si>
  <si>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</si>
  <si>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</si>
  <si>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</si>
  <si>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</si>
  <si>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</si>
  <si>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</si>
  <si>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</si>
  <si>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</si>
  <si>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</si>
  <si>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</si>
  <si>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</si>
  <si>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</si>
  <si>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</si>
  <si>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</si>
  <si>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</si>
  <si>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</si>
  <si>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</si>
  <si>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</si>
  <si>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</si>
  <si>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</si>
  <si>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</si>
  <si>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</si>
  <si>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</si>
  <si>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</si>
  <si>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</si>
  <si>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</si>
  <si>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</si>
  <si>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</si>
  <si>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</si>
  <si>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</si>
  <si>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</si>
  <si>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</si>
  <si>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</si>
  <si>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</si>
  <si>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</si>
  <si>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</si>
  <si>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</si>
  <si>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</si>
  <si>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</si>
  <si>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</si>
  <si>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</si>
  <si>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</si>
  <si>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</si>
  <si>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</si>
  <si>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</si>
  <si>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</si>
  <si>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</si>
  <si>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</si>
  <si>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</si>
  <si>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</si>
  <si>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</si>
  <si>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</si>
  <si>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</si>
  <si>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</si>
  <si>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</si>
  <si>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</si>
  <si>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</si>
  <si>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</si>
  <si>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</si>
  <si>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</si>
  <si>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</si>
  <si>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</si>
  <si>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</si>
  <si>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</si>
  <si>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</si>
  <si>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</si>
  <si>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</si>
  <si>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</si>
  <si>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</si>
  <si>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</si>
  <si>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</si>
  <si>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</si>
  <si>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</si>
  <si>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</si>
  <si>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</si>
  <si>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</si>
  <si>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</si>
  <si>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</si>
  <si>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</si>
  <si>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</si>
  <si>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</si>
  <si>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</si>
  <si>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</si>
  <si>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</si>
  <si>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</si>
  <si>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</si>
  <si>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</si>
  <si>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</si>
  <si>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</si>
  <si>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</si>
  <si>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</si>
  <si>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</si>
  <si>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</si>
  <si>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</si>
  <si>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</si>
  <si>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</si>
  <si>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</si>
  <si>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</si>
  <si>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</si>
  <si>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</si>
  <si>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</si>
  <si>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</si>
  <si>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</si>
  <si>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</si>
  <si>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</si>
  <si>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</si>
  <si>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</si>
  <si>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</si>
  <si>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</si>
  <si>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</si>
  <si>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</si>
  <si>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</si>
  <si>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</si>
  <si>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</si>
  <si>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</si>
  <si>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</si>
  <si>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</si>
  <si>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</si>
  <si>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</si>
  <si>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</si>
  <si>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</si>
  <si>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</si>
  <si>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</si>
  <si>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</si>
  <si>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</si>
  <si>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</si>
  <si>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</si>
  <si>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</si>
  <si>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</si>
  <si>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</si>
  <si>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</si>
  <si>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</si>
  <si>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</si>
  <si>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</si>
  <si>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</si>
  <si>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</si>
  <si>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</si>
  <si>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</si>
  <si>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</si>
  <si>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</si>
  <si>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</si>
  <si>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</si>
  <si>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</si>
  <si>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</si>
  <si>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</si>
  <si>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</si>
  <si>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</si>
  <si>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</si>
  <si>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</si>
  <si>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</si>
  <si>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</si>
  <si>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</si>
  <si>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</si>
  <si>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</si>
  <si>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</si>
  <si>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</si>
  <si>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</si>
  <si>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</si>
  <si>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</si>
  <si>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</si>
  <si>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</si>
  <si>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</si>
  <si>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</si>
  <si>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</si>
  <si>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</si>
  <si>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</si>
  <si>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</si>
  <si>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</si>
  <si>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</si>
  <si>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</si>
  <si>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</si>
  <si>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</si>
  <si>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</si>
  <si>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</si>
  <si>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</si>
  <si>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</si>
  <si>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</si>
  <si>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</si>
  <si>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</si>
  <si>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</si>
  <si>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</si>
  <si>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</si>
  <si>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</si>
  <si>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</si>
  <si>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</si>
  <si>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</si>
  <si>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</si>
  <si>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</si>
  <si>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</si>
  <si>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</si>
  <si>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</si>
  <si>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</si>
  <si>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</si>
  <si>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</si>
  <si>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</si>
  <si>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</si>
  <si>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</si>
  <si>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</si>
  <si>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</si>
  <si>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</si>
  <si>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</si>
  <si>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</si>
  <si>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</si>
  <si>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</si>
  <si>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</si>
  <si>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</si>
  <si>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</si>
  <si>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</si>
  <si>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</si>
  <si>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</si>
  <si>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</si>
  <si>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</si>
  <si>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</si>
  <si>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</si>
  <si>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</si>
  <si>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</si>
  <si>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</si>
  <si>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</si>
  <si>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</si>
  <si>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</si>
  <si>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</si>
  <si>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</si>
  <si>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</si>
  <si>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</si>
  <si>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</si>
  <si>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</si>
  <si>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</si>
  <si>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</si>
  <si>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</si>
  <si>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</si>
  <si>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</si>
  <si>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</si>
  <si>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</si>
  <si>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</si>
  <si>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</si>
  <si>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</si>
  <si>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</si>
  <si>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</si>
  <si>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</si>
  <si>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</si>
  <si>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</si>
  <si>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</si>
  <si>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</si>
  <si>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</si>
  <si>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</si>
  <si>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</si>
  <si>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</si>
  <si>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</si>
  <si>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</si>
  <si>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</si>
  <si>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</si>
  <si>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</si>
  <si>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</si>
  <si>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</si>
  <si>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</si>
  <si>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</si>
  <si>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</si>
  <si>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</si>
  <si>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</si>
  <si>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</si>
  <si>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</si>
  <si>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</si>
  <si>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</si>
  <si>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</si>
  <si>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</si>
  <si>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</si>
  <si>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</si>
  <si>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</si>
  <si>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</si>
  <si>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</si>
  <si>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</si>
  <si>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</si>
  <si>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</si>
  <si>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</si>
  <si>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</si>
  <si>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</si>
  <si>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</si>
  <si>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</si>
  <si>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</si>
  <si>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</si>
  <si>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</si>
  <si>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</si>
  <si>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</si>
  <si>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</si>
  <si>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</si>
  <si>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</si>
  <si>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</si>
  <si>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</si>
  <si>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</si>
  <si>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</si>
  <si>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</si>
  <si>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</si>
  <si>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</si>
  <si>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</si>
  <si>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</si>
  <si>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</si>
  <si>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</si>
  <si>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</si>
  <si>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</si>
  <si>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</si>
  <si>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</si>
  <si>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</si>
  <si>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</si>
  <si>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</si>
  <si>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</si>
  <si>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</si>
  <si>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</si>
  <si>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</si>
  <si>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</si>
  <si>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</si>
  <si>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</si>
  <si>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</si>
  <si>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</si>
  <si>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</si>
  <si>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</si>
  <si>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</si>
  <si>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</si>
  <si>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</si>
  <si>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</si>
  <si>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</si>
  <si>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</si>
  <si>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</si>
  <si>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</si>
  <si>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</si>
  <si>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</si>
  <si>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</si>
  <si>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</si>
  <si>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</si>
  <si>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</si>
  <si>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</si>
  <si>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</si>
  <si>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</si>
  <si>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</si>
  <si>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</si>
  <si>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</si>
  <si>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</si>
  <si>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</si>
  <si>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</si>
  <si>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</si>
  <si>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</si>
  <si>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</si>
  <si>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</si>
  <si>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</si>
  <si>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</si>
  <si>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</si>
  <si>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</si>
  <si>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</si>
  <si>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</si>
  <si>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</si>
  <si>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</si>
  <si>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</si>
  <si>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</si>
  <si>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</si>
  <si>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</si>
  <si>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</si>
  <si>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</si>
  <si>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</si>
  <si>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</si>
  <si>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</si>
  <si>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</si>
  <si>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</si>
  <si>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</si>
  <si>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</si>
  <si>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</si>
  <si>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</si>
  <si>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</si>
  <si>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</si>
  <si>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</si>
  <si>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</si>
  <si>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</si>
  <si>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</si>
  <si>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</si>
  <si>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</si>
  <si>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</si>
  <si>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</si>
  <si>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</si>
  <si>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</si>
  <si>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</si>
  <si>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</si>
  <si>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</si>
  <si>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</si>
  <si>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</si>
  <si>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</si>
  <si>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</si>
  <si>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</si>
  <si>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</si>
  <si>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</si>
  <si>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</si>
  <si>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</si>
  <si>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</si>
  <si>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</si>
  <si>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</si>
  <si>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</si>
  <si>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</si>
  <si>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</si>
  <si>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</si>
  <si>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</si>
  <si>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</si>
  <si>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</si>
  <si>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</si>
  <si>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</si>
  <si>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</si>
  <si>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</si>
  <si>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</si>
  <si>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</si>
  <si>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</si>
  <si>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</si>
  <si>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</si>
  <si>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</si>
  <si>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</si>
  <si>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</si>
  <si>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</si>
  <si>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</si>
  <si>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</si>
  <si>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</si>
  <si>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</si>
  <si>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</si>
  <si>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</si>
  <si>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</si>
  <si>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</si>
  <si>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</si>
  <si>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</si>
  <si>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</si>
  <si>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</si>
  <si>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</si>
  <si>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</si>
  <si>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</si>
  <si>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</si>
  <si>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</si>
  <si>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</si>
  <si>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</si>
  <si>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</si>
  <si>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</si>
  <si>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</si>
  <si>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</si>
  <si>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</si>
  <si>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</si>
  <si>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</si>
  <si>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</si>
  <si>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</si>
  <si>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</si>
  <si>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</si>
  <si>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</si>
  <si>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</si>
  <si>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</si>
  <si>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</si>
  <si>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</si>
  <si>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</si>
  <si>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</si>
  <si>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</si>
  <si>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</si>
  <si>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</si>
  <si>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</si>
  <si>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</si>
  <si>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</si>
  <si>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</si>
  <si>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</si>
  <si>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</si>
  <si>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</si>
  <si>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</si>
  <si>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</si>
  <si>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</si>
  <si>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</si>
  <si>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</si>
  <si>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</si>
  <si>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</si>
  <si>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</si>
  <si>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</si>
  <si>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</si>
  <si>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</si>
  <si>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</si>
  <si>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</si>
  <si>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</si>
  <si>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</si>
  <si>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</si>
  <si>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</si>
  <si>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</si>
  <si>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</si>
  <si>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</si>
  <si>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</si>
  <si>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</si>
  <si>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</si>
  <si>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</si>
  <si>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</si>
  <si>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</si>
  <si>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</si>
  <si>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</si>
  <si>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</si>
  <si>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</si>
  <si>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</si>
  <si>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</si>
  <si>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</si>
  <si>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</si>
  <si>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</si>
  <si>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</si>
  <si>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</si>
  <si>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</si>
  <si>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</si>
  <si>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</si>
  <si>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</si>
  <si>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</si>
  <si>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</si>
  <si>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</si>
  <si>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</si>
  <si>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</si>
  <si>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</si>
  <si>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</si>
  <si>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</si>
  <si>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</si>
  <si>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</si>
  <si>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</si>
  <si>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</si>
  <si>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</si>
  <si>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</si>
  <si>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</si>
  <si>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</si>
  <si>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</si>
  <si>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</si>
  <si>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</si>
  <si>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</si>
  <si>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</si>
  <si>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</si>
  <si>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</si>
  <si>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</si>
  <si>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</si>
  <si>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</si>
  <si>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</si>
  <si>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</si>
  <si>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</si>
  <si>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</si>
  <si>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</si>
  <si>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</si>
  <si>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</si>
  <si>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</si>
  <si>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</si>
  <si>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</si>
  <si>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</si>
  <si>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</si>
  <si>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</si>
  <si>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</si>
  <si>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</si>
  <si>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</si>
  <si>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</si>
  <si>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</si>
  <si>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</si>
  <si>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</si>
  <si>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</si>
  <si>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</si>
  <si>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</si>
  <si>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</si>
  <si>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</si>
  <si>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</si>
  <si>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</si>
  <si>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</si>
  <si>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</si>
  <si>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</si>
  <si>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</si>
  <si>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</si>
  <si>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</si>
  <si>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</si>
  <si>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</si>
  <si>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</si>
  <si>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</si>
  <si>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</si>
  <si>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</si>
  <si>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</si>
  <si>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</si>
  <si>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</si>
  <si>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</si>
  <si>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</si>
  <si>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</si>
  <si>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</si>
  <si>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</si>
  <si>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</si>
  <si>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</si>
  <si>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</si>
  <si>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</si>
  <si>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</si>
  <si>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</si>
  <si>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</si>
  <si>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</si>
  <si>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</si>
  <si>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</si>
  <si>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</si>
  <si>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</si>
  <si>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</si>
  <si>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</si>
  <si>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</si>
  <si>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</si>
  <si>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</si>
  <si>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</si>
  <si>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</si>
  <si>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</si>
  <si>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</si>
  <si>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</si>
  <si>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</si>
  <si>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</si>
  <si>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</si>
  <si>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</si>
  <si>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</si>
  <si>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</si>
  <si>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</si>
  <si>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</si>
  <si>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</si>
  <si>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</si>
  <si>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</si>
  <si>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</si>
  <si>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</si>
  <si>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</si>
  <si>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</si>
  <si>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</si>
  <si>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</si>
  <si>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</si>
  <si>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</si>
  <si>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</si>
  <si>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</si>
  <si>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</si>
  <si>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</si>
  <si>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</si>
  <si>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</si>
  <si>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</si>
  <si>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</si>
  <si>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</si>
  <si>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</si>
  <si>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</si>
  <si>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</si>
  <si>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</si>
  <si>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</si>
  <si>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</si>
  <si>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</si>
  <si>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</si>
  <si>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</si>
  <si>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</si>
  <si>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</si>
  <si>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</si>
  <si>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</si>
  <si>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</si>
  <si>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</si>
  <si>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</si>
  <si>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</si>
  <si>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</si>
  <si>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</si>
  <si>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</si>
  <si>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</si>
  <si>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</si>
  <si>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</si>
  <si>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</si>
  <si>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</si>
  <si>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</si>
  <si>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</si>
  <si>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</si>
  <si>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</si>
  <si>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</si>
  <si>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</si>
  <si>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</si>
  <si>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</si>
  <si>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</si>
  <si>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</si>
  <si>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</si>
  <si>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</si>
  <si>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</si>
  <si>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</si>
  <si>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</si>
  <si>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</si>
  <si>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</si>
  <si>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</si>
  <si>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</si>
  <si>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</si>
  <si>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</si>
  <si>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</si>
  <si>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</si>
  <si>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</si>
  <si>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</si>
  <si>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</si>
  <si>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</si>
  <si>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</si>
  <si>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</si>
  <si>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</si>
  <si>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</si>
  <si>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</si>
  <si>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</si>
  <si>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</si>
  <si>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</si>
  <si>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</si>
  <si>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</si>
  <si>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</si>
  <si>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</si>
  <si>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</si>
  <si>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</si>
  <si>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</si>
  <si>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</si>
  <si>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</si>
  <si>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</si>
  <si>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</si>
  <si>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</si>
  <si>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</si>
  <si>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</si>
  <si>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</si>
  <si>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</si>
  <si>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</si>
  <si>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</si>
  <si>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</si>
  <si>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</si>
  <si>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</si>
  <si>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</si>
  <si>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</si>
  <si>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</si>
  <si>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</si>
  <si>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</si>
  <si>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</si>
  <si>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</si>
  <si>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</si>
  <si>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</si>
  <si>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</si>
  <si>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</si>
  <si>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</si>
  <si>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</si>
  <si>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</si>
  <si>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</si>
  <si>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</si>
  <si>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</si>
  <si>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</si>
  <si>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</si>
  <si>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</si>
  <si>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</si>
  <si>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</si>
  <si>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</si>
  <si>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</si>
  <si>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</si>
  <si>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</si>
  <si>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</si>
  <si>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</si>
  <si>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</si>
  <si>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</si>
  <si>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</si>
  <si>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</si>
  <si>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</si>
  <si>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</si>
  <si>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</si>
  <si>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</si>
  <si>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</si>
  <si>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</si>
  <si>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</si>
  <si>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</si>
  <si>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</si>
  <si>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</si>
  <si>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</si>
  <si>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</si>
  <si>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</si>
  <si>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</si>
  <si>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</si>
  <si>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</si>
  <si>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</si>
  <si>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</si>
  <si>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</si>
  <si>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</si>
  <si>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</si>
  <si>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</si>
  <si>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</si>
  <si>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</si>
  <si>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</si>
  <si>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</si>
  <si>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</si>
  <si>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</si>
  <si>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</si>
  <si>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</si>
  <si>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</si>
  <si>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</si>
  <si>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</si>
  <si>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</si>
  <si>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</si>
  <si>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</si>
  <si>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</si>
  <si>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</si>
  <si>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</si>
  <si>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</si>
  <si>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</si>
  <si>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</si>
  <si>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</si>
  <si>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</si>
  <si>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</si>
  <si>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</si>
  <si>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</si>
  <si>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</si>
  <si>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</si>
  <si>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</si>
  <si>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</si>
  <si>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</si>
  <si>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</si>
  <si>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</si>
  <si>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</si>
  <si>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</si>
  <si>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</si>
  <si>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</si>
  <si>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</si>
  <si>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</si>
  <si>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</si>
  <si>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</si>
  <si>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</si>
  <si>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</si>
  <si>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</si>
  <si>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</si>
  <si>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</si>
  <si>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</si>
  <si>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</si>
  <si>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</si>
  <si>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</si>
  <si>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</si>
  <si>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</si>
  <si>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</si>
  <si>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</si>
  <si>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</si>
  <si>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</si>
  <si>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</si>
  <si>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</si>
  <si>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</si>
  <si>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</si>
  <si>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</si>
  <si>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</si>
  <si>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</si>
  <si>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</si>
  <si>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</si>
  <si>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</si>
  <si>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</si>
  <si>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</si>
  <si>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</si>
  <si>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</si>
  <si>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</si>
  <si>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</si>
  <si>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</si>
  <si>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</si>
  <si>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</si>
  <si>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</si>
  <si>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</si>
  <si>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</si>
  <si>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</si>
  <si>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</si>
  <si>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</si>
  <si>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</si>
  <si>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</si>
  <si>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</si>
  <si>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</si>
  <si>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</si>
  <si>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</si>
  <si>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</si>
  <si>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</si>
  <si>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</si>
  <si>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</si>
  <si>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</si>
  <si>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</si>
  <si>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</si>
  <si>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</si>
  <si>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</si>
  <si>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</si>
  <si>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</si>
  <si>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</si>
  <si>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</si>
  <si>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</si>
  <si>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</si>
  <si>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</si>
  <si>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</si>
  <si>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</si>
  <si>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</si>
  <si>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</si>
  <si>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</si>
  <si>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</si>
  <si>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</si>
  <si>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</si>
  <si>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</si>
  <si>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</si>
  <si>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</si>
  <si>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</si>
  <si>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</si>
  <si>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</si>
  <si>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</si>
  <si>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</si>
  <si>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</si>
  <si>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</si>
  <si>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</si>
  <si>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</si>
  <si>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</si>
  <si>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</si>
  <si>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</si>
  <si>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</si>
  <si>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</si>
  <si>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</si>
  <si>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</si>
  <si>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</si>
  <si>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</si>
  <si>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</si>
  <si>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</si>
  <si>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</si>
  <si>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</si>
  <si>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</si>
  <si>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</si>
  <si>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</si>
  <si>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</si>
  <si>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</si>
  <si>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</si>
  <si>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</si>
  <si>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</si>
  <si>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</si>
  <si>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</si>
  <si>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</si>
  <si>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</si>
  <si>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</si>
  <si>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</si>
  <si>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</si>
  <si>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</si>
  <si>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</si>
  <si>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</si>
  <si>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</si>
  <si>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</si>
  <si>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</si>
  <si>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</si>
  <si>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</si>
  <si>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</si>
  <si>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</si>
  <si>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</si>
  <si>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</si>
  <si>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</si>
  <si>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</si>
  <si>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</si>
  <si>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</si>
  <si>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</si>
  <si>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</si>
  <si>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</si>
  <si>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</si>
  <si>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</si>
  <si>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</si>
  <si>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</si>
  <si>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</si>
  <si>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</si>
  <si>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</si>
  <si>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</si>
  <si>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</si>
  <si>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</si>
  <si>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</si>
  <si>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</si>
  <si>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</si>
  <si>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</si>
  <si>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</si>
  <si>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</si>
  <si>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</si>
  <si>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</si>
  <si>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</si>
  <si>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</si>
  <si>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</si>
  <si>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</si>
  <si>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</si>
  <si>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</si>
  <si>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</si>
  <si>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</si>
  <si>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</si>
  <si>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</si>
  <si>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</si>
  <si>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</si>
  <si>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</si>
  <si>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</si>
  <si>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</si>
  <si>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</si>
  <si>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</si>
  <si>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</si>
  <si>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</si>
  <si>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</si>
  <si>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</si>
  <si>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</si>
  <si>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</si>
  <si>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</si>
  <si>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</si>
  <si>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</si>
  <si>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</si>
  <si>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</si>
  <si>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</si>
  <si>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</si>
  <si>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</si>
  <si>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</si>
  <si>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</si>
  <si>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</si>
  <si>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</si>
  <si>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</si>
  <si>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</si>
  <si>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</si>
  <si>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</si>
  <si>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</si>
  <si>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</si>
  <si>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</si>
  <si>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</si>
  <si>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</si>
  <si>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</si>
  <si>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</si>
  <si>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</si>
  <si>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</si>
  <si>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</si>
  <si>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</si>
  <si>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</si>
  <si>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</si>
  <si>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</si>
  <si>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</si>
  <si>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</si>
  <si>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</si>
  <si>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</si>
  <si>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</si>
  <si>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</si>
  <si>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</si>
  <si>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</si>
  <si>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</si>
  <si>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</si>
  <si>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</si>
  <si>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</si>
  <si>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</si>
  <si>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</si>
  <si>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</si>
  <si>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</si>
  <si>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</si>
  <si>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</si>
  <si>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</si>
  <si>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</si>
  <si>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</si>
  <si>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</si>
  <si>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</si>
  <si>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</si>
  <si>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</si>
  <si>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</si>
  <si>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</si>
  <si>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</si>
  <si>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</si>
  <si>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</si>
  <si>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</si>
  <si>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</si>
  <si>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</si>
  <si>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</si>
  <si>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</si>
  <si>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</si>
  <si>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</si>
  <si>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</si>
  <si>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</si>
  <si>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</si>
  <si>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</si>
  <si>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</si>
  <si>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</si>
  <si>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</si>
  <si>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</si>
  <si>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</si>
  <si>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</si>
  <si>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</si>
  <si>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</si>
  <si>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</si>
  <si>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</si>
  <si>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</si>
  <si>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</si>
  <si>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</si>
  <si>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</si>
  <si>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</si>
  <si>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</si>
  <si>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</si>
  <si>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</si>
  <si>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</si>
  <si>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</si>
  <si>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</si>
  <si>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</si>
  <si>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</si>
  <si>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</si>
  <si>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</si>
  <si>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</si>
  <si>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</si>
  <si>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</si>
  <si>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</si>
  <si>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</si>
  <si>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</si>
  <si>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</si>
  <si>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</si>
  <si>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</si>
  <si>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</si>
  <si>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</si>
  <si>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</si>
  <si>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</si>
  <si>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</si>
  <si>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</si>
  <si>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</si>
  <si>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</si>
  <si>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</si>
  <si>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</si>
  <si>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</si>
  <si>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</si>
  <si>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</si>
  <si>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</si>
  <si>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</si>
  <si>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</si>
  <si>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</si>
  <si>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</si>
  <si>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</si>
  <si>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</si>
  <si>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</si>
  <si>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</si>
  <si>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</si>
  <si>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</si>
  <si>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</si>
  <si>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</si>
  <si>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</si>
  <si>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</si>
  <si>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</si>
  <si>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</si>
  <si>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</si>
  <si>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</si>
  <si>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</si>
  <si>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</si>
  <si>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</si>
  <si>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</si>
  <si>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</si>
  <si>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</si>
  <si>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</si>
  <si>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</si>
  <si>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</si>
  <si>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</si>
  <si>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</si>
  <si>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</si>
  <si>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</si>
  <si>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</si>
  <si>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</si>
  <si>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</si>
  <si>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</si>
  <si>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</si>
  <si>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</si>
  <si>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</si>
  <si>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</si>
  <si>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</si>
  <si>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</si>
  <si>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</si>
  <si>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</si>
  <si>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</si>
  <si>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</si>
  <si>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</si>
  <si>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</si>
  <si>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</si>
  <si>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</si>
  <si>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</si>
  <si>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</si>
  <si>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</si>
  <si>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</si>
  <si>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</si>
  <si>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</si>
  <si>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</si>
  <si>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</si>
  <si>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</si>
  <si>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</si>
  <si>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</si>
  <si>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</si>
  <si>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</si>
  <si>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</si>
  <si>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</si>
  <si>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</si>
  <si>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</si>
  <si>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</si>
  <si>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</si>
  <si>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</si>
  <si>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</si>
  <si>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</si>
  <si>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</si>
  <si>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</si>
  <si>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</si>
  <si>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</si>
  <si>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</si>
  <si>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</si>
  <si>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</si>
  <si>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</si>
  <si>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</si>
  <si>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</si>
  <si>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</si>
  <si>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</si>
  <si>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</si>
  <si>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</si>
  <si>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</si>
  <si>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</si>
  <si>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</si>
  <si>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</si>
  <si>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</si>
  <si>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</si>
  <si>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</si>
  <si>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</si>
  <si>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</si>
  <si>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</si>
  <si>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</si>
  <si>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</si>
  <si>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</si>
  <si>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</si>
  <si>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</si>
  <si>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</si>
  <si>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</si>
  <si>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</si>
  <si>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</si>
  <si>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</si>
  <si>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</si>
  <si>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</si>
  <si>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</si>
  <si>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</si>
  <si>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</si>
  <si>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</si>
  <si>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</si>
  <si>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</si>
  <si>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</si>
  <si>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</si>
  <si>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</si>
  <si>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</si>
  <si>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</si>
  <si>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</si>
  <si>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</si>
  <si>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</si>
  <si>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</si>
  <si>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</si>
  <si>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</si>
  <si>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</si>
  <si>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</si>
  <si>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</si>
  <si>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</si>
  <si>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</si>
  <si>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</si>
  <si>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</si>
  <si>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</si>
  <si>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</si>
  <si>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</si>
  <si>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</si>
  <si>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</si>
  <si>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</si>
  <si>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</si>
  <si>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</si>
  <si>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</si>
  <si>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</si>
  <si>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</si>
  <si>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</si>
  <si>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</si>
  <si>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</si>
  <si>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</si>
  <si>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</si>
  <si>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</si>
  <si>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</si>
  <si>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</si>
  <si>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</si>
  <si>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</si>
  <si>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</si>
  <si>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</si>
  <si>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</si>
  <si>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</si>
  <si>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</si>
  <si>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</si>
  <si>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</si>
  <si>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</si>
  <si>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</si>
  <si>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</si>
  <si>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</si>
  <si>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</si>
  <si>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</si>
  <si>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</si>
  <si>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</si>
  <si>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</si>
  <si>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</si>
  <si>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</si>
  <si>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</si>
  <si>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</si>
  <si>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</si>
  <si>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</si>
  <si>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</si>
  <si>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</si>
  <si>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</si>
  <si>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</si>
  <si>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</si>
  <si>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</si>
  <si>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</si>
  <si>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</si>
  <si>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</si>
  <si>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</si>
  <si>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</si>
  <si>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</si>
  <si>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</si>
  <si>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</si>
  <si>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</si>
  <si>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</si>
  <si>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</si>
  <si>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</si>
  <si>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</si>
  <si>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</si>
  <si>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</si>
  <si>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</si>
  <si>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</si>
  <si>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</si>
  <si>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</si>
  <si>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</si>
  <si>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</si>
  <si>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</si>
  <si>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</si>
  <si>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</si>
  <si>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</si>
  <si>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</si>
  <si>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</si>
  <si>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</si>
  <si>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</si>
  <si>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</si>
  <si>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</si>
  <si>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</si>
  <si>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</si>
  <si>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</si>
  <si>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</si>
  <si>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</si>
  <si>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</si>
  <si>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</si>
  <si>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</si>
  <si>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</si>
  <si>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</si>
  <si>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</si>
  <si>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</si>
  <si>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</si>
  <si>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</si>
  <si>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</si>
  <si>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</si>
  <si>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</si>
  <si>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</si>
  <si>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</si>
  <si>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</si>
  <si>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</si>
  <si>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</si>
  <si>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</si>
  <si>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</si>
  <si>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</si>
  <si>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</si>
  <si>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</si>
  <si>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</si>
  <si>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</si>
  <si>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</si>
  <si>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</si>
  <si>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</si>
  <si>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</si>
  <si>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</si>
  <si>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</si>
  <si>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</si>
  <si>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</si>
  <si>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</si>
  <si>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</si>
  <si>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</si>
  <si>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</si>
  <si>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</si>
  <si>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</si>
  <si>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</si>
  <si>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</si>
  <si>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</si>
  <si>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</si>
  <si>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</si>
  <si>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</si>
  <si>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</si>
  <si>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</si>
  <si>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</si>
  <si>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</si>
  <si>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</si>
  <si>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</si>
  <si>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</si>
  <si>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</si>
  <si>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</si>
  <si>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</si>
  <si>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</si>
  <si>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</si>
  <si>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</si>
  <si>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</si>
  <si>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</si>
  <si>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</si>
  <si>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</si>
  <si>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</si>
  <si>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</si>
  <si>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</si>
  <si>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</si>
  <si>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</si>
  <si>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</si>
  <si>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</si>
  <si>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</si>
  <si>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</si>
  <si>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</si>
  <si>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</si>
  <si>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</si>
  <si>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</si>
  <si>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</si>
  <si>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</si>
  <si>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</si>
  <si>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</si>
  <si>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</si>
  <si>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</si>
  <si>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</si>
  <si>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</si>
  <si>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</si>
  <si>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</si>
  <si>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</si>
  <si>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</si>
  <si>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</si>
  <si>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</si>
  <si>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</si>
  <si>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</si>
  <si>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</si>
  <si>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</si>
  <si>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</si>
  <si>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</si>
  <si>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</si>
  <si>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</si>
  <si>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</si>
  <si>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</si>
  <si>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</si>
  <si>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</si>
  <si>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</si>
  <si>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</si>
  <si>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</si>
  <si>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</si>
  <si>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</si>
  <si>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</si>
  <si>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</si>
  <si>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富田林市長</t>
    <rPh sb="0" eb="4">
      <t>トンダバヤシシ</t>
    </rPh>
    <rPh sb="4" eb="5">
      <t>チョウ</t>
    </rPh>
    <phoneticPr fontId="6"/>
  </si>
  <si>
    <t>河内長野市長</t>
    <rPh sb="0" eb="6">
      <t>カワチナガノシチョウ</t>
    </rPh>
    <phoneticPr fontId="6"/>
  </si>
  <si>
    <t>大阪狭山市長</t>
    <rPh sb="0" eb="2">
      <t>オオサカ</t>
    </rPh>
    <rPh sb="2" eb="6">
      <t>サヤマシチョウ</t>
    </rPh>
    <phoneticPr fontId="6"/>
  </si>
  <si>
    <t>太子町長</t>
    <rPh sb="0" eb="4">
      <t>タイシチョウチョウ</t>
    </rPh>
    <phoneticPr fontId="6"/>
  </si>
  <si>
    <t>河南町長</t>
    <rPh sb="0" eb="4">
      <t>カナンチョウチョウ</t>
    </rPh>
    <phoneticPr fontId="6"/>
  </si>
  <si>
    <t>千早赤阪村長</t>
    <rPh sb="0" eb="5">
      <t>チハヤアカサカムラ</t>
    </rPh>
    <rPh sb="5" eb="6">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</si>
</sst>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0" fillId="5"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9" fillId="5"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cellStyle name="ハイパーリンク" xfId="6" builtinId="8"/>
    <cellStyle name="桁区切り" xfId="1" builtinId="6"/>
    <cellStyle name="標準" xfId="0" builtinId="0"/>
    <cellStyle name="標準 2" xfId="2"/>
    <cellStyle name="標準 2 2" xfId="3"/>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7" y="1786233"/>
          <a:chExt cx="930414" cy="249165"/>
        </a:xfrm>
      </xdr:grpSpPr>
      <xdr:sp macro="" textlink="">
        <xdr:nvSpPr>
          <xdr:cNvPr id="1066" name="Option Button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Option Button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3" y="4144038"/>
          <a:chExt cx="206654" cy="411122"/>
        </a:xfrm>
      </xdr:grpSpPr>
      <xdr:sp macro="" textlink="">
        <xdr:nvSpPr>
          <xdr:cNvPr id="1069" name="Option Button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Option Button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8" y="4815842"/>
          <a:chExt cx="252345" cy="412478"/>
        </a:xfrm>
      </xdr:grpSpPr>
      <xdr:sp macro="" textlink="">
        <xdr:nvSpPr>
          <xdr:cNvPr id="1077" name="Option Button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Option Button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9" y="5648294"/>
          <a:chExt cx="251462" cy="422929"/>
        </a:xfrm>
      </xdr:grpSpPr>
      <xdr:sp macro="" textlink="">
        <xdr:nvSpPr>
          <xdr:cNvPr id="1082" name="Option Button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Option Button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3" y="6349386"/>
          <a:chExt cx="209549" cy="418889"/>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33"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34"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6</xdr:row>
          <xdr:rowOff>285750</xdr:rowOff>
        </xdr:from>
        <xdr:to>
          <xdr:col>25</xdr:col>
          <xdr:colOff>123825</xdr:colOff>
          <xdr:row>8</xdr:row>
          <xdr:rowOff>28575</xdr:rowOff>
        </xdr:to>
        <xdr:sp macro="" textlink="">
          <xdr:nvSpPr>
            <xdr:cNvPr id="35"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6</xdr:row>
          <xdr:rowOff>285750</xdr:rowOff>
        </xdr:from>
        <xdr:to>
          <xdr:col>29</xdr:col>
          <xdr:colOff>123825</xdr:colOff>
          <xdr:row>8</xdr:row>
          <xdr:rowOff>28575</xdr:rowOff>
        </xdr:to>
        <xdr:sp macro="" textlink="">
          <xdr:nvSpPr>
            <xdr:cNvPr id="36"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40"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133350</xdr:rowOff>
        </xdr:from>
        <xdr:to>
          <xdr:col>4</xdr:col>
          <xdr:colOff>9525</xdr:colOff>
          <xdr:row>29</xdr:row>
          <xdr:rowOff>38100</xdr:rowOff>
        </xdr:to>
        <xdr:sp macro="" textlink="">
          <xdr:nvSpPr>
            <xdr:cNvPr id="41"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133350</xdr:rowOff>
        </xdr:from>
        <xdr:to>
          <xdr:col>4</xdr:col>
          <xdr:colOff>9525</xdr:colOff>
          <xdr:row>30</xdr:row>
          <xdr:rowOff>38100</xdr:rowOff>
        </xdr:to>
        <xdr:sp macro="" textlink="">
          <xdr:nvSpPr>
            <xdr:cNvPr id="42"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43" name="Group Box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4</xdr:col>
          <xdr:colOff>57150</xdr:colOff>
          <xdr:row>33</xdr:row>
          <xdr:rowOff>38100</xdr:rowOff>
        </xdr:to>
        <xdr:sp macro="" textlink="">
          <xdr:nvSpPr>
            <xdr:cNvPr id="44" name="Option Button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123825</xdr:rowOff>
        </xdr:from>
        <xdr:to>
          <xdr:col>4</xdr:col>
          <xdr:colOff>57150</xdr:colOff>
          <xdr:row>34</xdr:row>
          <xdr:rowOff>28575</xdr:rowOff>
        </xdr:to>
        <xdr:sp macro="" textlink="">
          <xdr:nvSpPr>
            <xdr:cNvPr id="45"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46" name="Group Box 55" hidden="1">
              <a:extLst>
                <a:ext uri="{63B3BB69-23CF-44E3-9099-C40C66FF867C}">
                  <a14:compatExt spid="_x0000_s1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123825</xdr:rowOff>
        </xdr:from>
        <xdr:to>
          <xdr:col>4</xdr:col>
          <xdr:colOff>57150</xdr:colOff>
          <xdr:row>39</xdr:row>
          <xdr:rowOff>28575</xdr:rowOff>
        </xdr:to>
        <xdr:sp macro="" textlink="">
          <xdr:nvSpPr>
            <xdr:cNvPr id="47" name="Option Button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133350</xdr:rowOff>
        </xdr:from>
        <xdr:to>
          <xdr:col>4</xdr:col>
          <xdr:colOff>57150</xdr:colOff>
          <xdr:row>40</xdr:row>
          <xdr:rowOff>38100</xdr:rowOff>
        </xdr:to>
        <xdr:sp macro="" textlink="">
          <xdr:nvSpPr>
            <xdr:cNvPr id="48"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49" name="Group Box 60" hidden="1">
              <a:extLst>
                <a:ext uri="{63B3BB69-23CF-44E3-9099-C40C66FF867C}">
                  <a14:compatExt spid="_x0000_s1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123825</xdr:rowOff>
        </xdr:from>
        <xdr:to>
          <xdr:col>4</xdr:col>
          <xdr:colOff>19050</xdr:colOff>
          <xdr:row>43</xdr:row>
          <xdr:rowOff>28575</xdr:rowOff>
        </xdr:to>
        <xdr:sp macro="" textlink="">
          <xdr:nvSpPr>
            <xdr:cNvPr id="50"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123825</xdr:rowOff>
        </xdr:from>
        <xdr:to>
          <xdr:col>4</xdr:col>
          <xdr:colOff>9525</xdr:colOff>
          <xdr:row>44</xdr:row>
          <xdr:rowOff>28575</xdr:rowOff>
        </xdr:to>
        <xdr:sp macro="" textlink="">
          <xdr:nvSpPr>
            <xdr:cNvPr id="51" name="Option Button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52" name="Group Box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53"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54"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55"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56"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57"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58"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59"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60"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61"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62"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63"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024"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025"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026"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027"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028"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029"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030"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031"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032"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033"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034"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035"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036"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037"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038"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039"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xmlns:a14="http://schemas.microsoft.com/office/drawing/2010/main"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36"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37"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38"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39"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40"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41"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42"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43"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44"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45"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46"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47"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48"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49"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50"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51"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52"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53"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54"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55"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56"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57"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58"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59"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60" name="Check Box 100" hidden="1">
              <a:extLst>
                <a:ext uri="{63B3BB69-23CF-44E3-9099-C40C66FF867C}">
                  <a14:compatExt spid="_x0000_s72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61" name="Check Box 101" hidden="1">
              <a:extLst>
                <a:ext uri="{63B3BB69-23CF-44E3-9099-C40C66FF867C}">
                  <a14:compatExt spid="_x0000_s72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62" name="Check Box 102" hidden="1">
              <a:extLst>
                <a:ext uri="{63B3BB69-23CF-44E3-9099-C40C66FF867C}">
                  <a14:compatExt spid="_x0000_s72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63" name="Check Box 103" hidden="1">
              <a:extLst>
                <a:ext uri="{63B3BB69-23CF-44E3-9099-C40C66FF867C}">
                  <a14:compatExt spid="_x0000_s72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168" name="Check Box 123" hidden="1">
              <a:extLst>
                <a:ext uri="{63B3BB69-23CF-44E3-9099-C40C66FF867C}">
                  <a14:compatExt spid="_x0000_s7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5"/>
  <sheetViews>
    <sheetView tabSelected="1" view="pageBreakPreview" zoomScale="110" zoomScaleNormal="46" zoomScaleSheetLayoutView="110" workbookViewId="0">
      <selection activeCell="G6" sqref="G6"/>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406" t="s">
        <v>0</v>
      </c>
      <c r="AB1" s="406"/>
      <c r="AC1" s="406"/>
      <c r="AD1" s="384" t="str">
        <f>IF(G5="","",G5)</f>
        <v/>
      </c>
      <c r="AE1" s="384"/>
      <c r="AF1" s="384"/>
      <c r="AG1" s="384"/>
      <c r="AH1" s="384"/>
      <c r="AI1" s="384"/>
      <c r="AJ1" s="384"/>
      <c r="AK1" s="384"/>
    </row>
    <row r="2" spans="2:65" ht="23.25" customHeight="1">
      <c r="B2" s="396" t="s">
        <v>2013</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408" t="s">
        <v>2018</v>
      </c>
      <c r="C4" s="408"/>
      <c r="D4" s="408"/>
      <c r="E4" s="408"/>
      <c r="F4" s="408"/>
      <c r="G4" s="284" t="s">
        <v>2</v>
      </c>
      <c r="H4" s="284"/>
      <c r="I4" s="284"/>
      <c r="J4" s="284"/>
      <c r="K4" s="284"/>
      <c r="L4" s="284"/>
      <c r="M4" s="284"/>
      <c r="N4" s="274" t="s">
        <v>3</v>
      </c>
      <c r="O4" s="274"/>
      <c r="P4" s="274"/>
      <c r="Q4" s="274"/>
      <c r="R4" s="274"/>
      <c r="S4" s="274"/>
      <c r="T4" s="338" t="s">
        <v>2014</v>
      </c>
      <c r="U4" s="339"/>
      <c r="V4" s="339"/>
      <c r="W4" s="339"/>
      <c r="X4" s="339"/>
      <c r="Y4" s="339"/>
      <c r="Z4" s="339"/>
      <c r="AA4" s="339"/>
      <c r="AB4" s="340"/>
      <c r="AC4" s="274" t="s">
        <v>5</v>
      </c>
      <c r="AD4" s="274"/>
      <c r="AE4" s="274"/>
      <c r="AF4" s="274"/>
      <c r="AG4" s="274"/>
      <c r="AH4" s="274"/>
      <c r="AI4" s="274"/>
      <c r="AJ4" s="274"/>
      <c r="AK4" s="274"/>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7"/>
      <c r="C5" s="407"/>
      <c r="D5" s="407"/>
      <c r="E5" s="407"/>
      <c r="F5" s="407"/>
      <c r="G5" s="285"/>
      <c r="H5" s="285"/>
      <c r="I5" s="285"/>
      <c r="J5" s="285"/>
      <c r="K5" s="285"/>
      <c r="L5" s="285"/>
      <c r="M5" s="285"/>
      <c r="N5" s="364"/>
      <c r="O5" s="364"/>
      <c r="P5" s="364"/>
      <c r="Q5" s="364"/>
      <c r="R5" s="364"/>
      <c r="S5" s="364"/>
      <c r="T5" s="365"/>
      <c r="U5" s="366"/>
      <c r="V5" s="366"/>
      <c r="W5" s="366"/>
      <c r="X5" s="366"/>
      <c r="Y5" s="366"/>
      <c r="Z5" s="366"/>
      <c r="AA5" s="366"/>
      <c r="AB5" s="367"/>
      <c r="AC5" s="353"/>
      <c r="AD5" s="353"/>
      <c r="AE5" s="353"/>
      <c r="AF5" s="353"/>
      <c r="AG5" s="353"/>
      <c r="AH5" s="353"/>
      <c r="AI5" s="353"/>
      <c r="AJ5" s="353"/>
      <c r="AK5" s="353"/>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4" t="s">
        <v>4</v>
      </c>
      <c r="C7" s="255"/>
      <c r="D7" s="255"/>
      <c r="E7" s="255"/>
      <c r="F7" s="419"/>
      <c r="G7" s="254"/>
      <c r="H7" s="255"/>
      <c r="I7" s="286" t="s">
        <v>1937</v>
      </c>
      <c r="J7" s="286"/>
      <c r="K7" s="286"/>
      <c r="L7" s="286"/>
      <c r="M7" s="286"/>
      <c r="N7" s="286"/>
      <c r="O7" s="286"/>
      <c r="P7" s="286"/>
      <c r="Q7" s="286"/>
      <c r="R7" s="286"/>
      <c r="S7" s="286"/>
      <c r="T7" s="286"/>
      <c r="U7" s="286"/>
      <c r="V7" s="286"/>
      <c r="W7" s="286"/>
      <c r="X7" s="287"/>
      <c r="Y7" s="403" t="str">
        <f>IF(OR(H98=4,H98=5),"R6.6以降の新加算の
区分（どちらか選択）","R"&amp;F98&amp;"."&amp;H98&amp;"以降の新加算の
区分（どちらか選択）")</f>
        <v>R6.6以降の新加算の
区分（どちらか選択）</v>
      </c>
      <c r="Z7" s="403"/>
      <c r="AA7" s="403"/>
      <c r="AB7" s="403"/>
      <c r="AC7" s="403"/>
      <c r="AD7" s="403"/>
      <c r="AE7" s="403"/>
      <c r="AF7" s="403"/>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9"/>
      <c r="C8" s="410"/>
      <c r="D8" s="410"/>
      <c r="E8" s="410"/>
      <c r="F8" s="411"/>
      <c r="G8" s="415" t="s">
        <v>1894</v>
      </c>
      <c r="H8" s="416"/>
      <c r="I8" s="400" t="str">
        <f>IFERROR(IF(OR(H98=4,H98=5),IF(AM8=1,"処遇加算Ⅰ",IF(AM8=2,"処遇加算Ⅱ","")),""),"")</f>
        <v/>
      </c>
      <c r="J8" s="401"/>
      <c r="K8" s="401"/>
      <c r="L8" s="402"/>
      <c r="M8" s="400" t="str">
        <f>IFERROR(IF(OR(H98=4,H98=5),IF(AM8=1,"特定加算なし",IF(AM8=2,"特定加算なし","")),""),"")</f>
        <v/>
      </c>
      <c r="N8" s="401"/>
      <c r="O8" s="401"/>
      <c r="P8" s="402"/>
      <c r="Q8" s="400" t="str">
        <f>IFERROR(IF(OR(H98=4,H98=5),IF(AM8=1,"ベア加算",IF(AM8=2,"ベア加算","")),""),"")</f>
        <v/>
      </c>
      <c r="R8" s="401"/>
      <c r="S8" s="401"/>
      <c r="T8" s="402"/>
      <c r="U8" s="288" t="s">
        <v>1873</v>
      </c>
      <c r="V8" s="288"/>
      <c r="W8" s="288"/>
      <c r="X8" s="289"/>
      <c r="Y8" s="38"/>
      <c r="Z8" s="361" t="s">
        <v>76</v>
      </c>
      <c r="AA8" s="362"/>
      <c r="AB8" s="363"/>
      <c r="AC8" s="39"/>
      <c r="AD8" s="356" t="s">
        <v>77</v>
      </c>
      <c r="AE8" s="356"/>
      <c r="AF8" s="357"/>
      <c r="AM8" s="354">
        <v>0</v>
      </c>
      <c r="AN8" s="223" t="s">
        <v>1957</v>
      </c>
      <c r="AO8" s="224"/>
      <c r="AP8" s="224"/>
      <c r="AQ8" s="224"/>
      <c r="AR8" s="224"/>
      <c r="AS8" s="224"/>
      <c r="AT8" s="224"/>
      <c r="AU8" s="224"/>
      <c r="AV8" s="224"/>
      <c r="AW8" s="224"/>
      <c r="AX8" s="224"/>
      <c r="AY8" s="224"/>
      <c r="AZ8" s="224"/>
      <c r="BA8" s="224"/>
      <c r="BB8" s="224"/>
      <c r="BC8" s="224"/>
      <c r="BD8" s="224"/>
      <c r="BE8" s="224"/>
      <c r="BF8" s="224"/>
      <c r="BG8" s="224"/>
      <c r="BH8" s="224"/>
      <c r="BI8" s="224"/>
      <c r="BJ8" s="224"/>
      <c r="BK8" s="225"/>
    </row>
    <row r="9" spans="2:65" ht="14.25" customHeight="1" thickBot="1">
      <c r="B9" s="412"/>
      <c r="C9" s="413"/>
      <c r="D9" s="413"/>
      <c r="E9" s="413"/>
      <c r="F9" s="414"/>
      <c r="G9" s="417" t="s">
        <v>1892</v>
      </c>
      <c r="H9" s="418"/>
      <c r="I9" s="404" t="str">
        <f>IFERROR(VLOOKUP(AC5,【参考】数式用!$A$5:$N$27,MATCH(I8,【参考】数式用!$B$4:$J$4,0)+1,FALSE),"")</f>
        <v/>
      </c>
      <c r="J9" s="290"/>
      <c r="K9" s="290"/>
      <c r="L9" s="405"/>
      <c r="M9" s="404" t="str">
        <f>IFERROR(VLOOKUP(AC5,【参考】数式用!$A$5:$N$27,MATCH(M8,【参考】数式用!$B$4:$J$4,0)+1,FALSE),"")</f>
        <v/>
      </c>
      <c r="N9" s="290"/>
      <c r="O9" s="290"/>
      <c r="P9" s="405"/>
      <c r="Q9" s="404" t="str">
        <f>IFERROR(VLOOKUP(AC5,【参考】数式用!$A$5:$N$27,MATCH(Q8,【参考】数式用!$B$4:$J$4,0)+1,FALSE),"")</f>
        <v/>
      </c>
      <c r="R9" s="290"/>
      <c r="S9" s="290"/>
      <c r="T9" s="405"/>
      <c r="U9" s="290">
        <f>SUM(I9,M9,Q9)</f>
        <v>0</v>
      </c>
      <c r="V9" s="290"/>
      <c r="W9" s="290"/>
      <c r="X9" s="291"/>
      <c r="Y9" s="358" t="str">
        <f>IFERROR(IF(AM8=1,VLOOKUP(AC5,【参考】数式用!$A$5:$N$27,13,FALSE),""),"")</f>
        <v/>
      </c>
      <c r="Z9" s="359"/>
      <c r="AA9" s="359"/>
      <c r="AB9" s="359"/>
      <c r="AC9" s="359" t="str">
        <f>IFERROR(IF(AM8=2,VLOOKUP(AC5,【参考】数式用!$A$5:$N$27,14,FALSE),""),"")</f>
        <v/>
      </c>
      <c r="AD9" s="359"/>
      <c r="AE9" s="359"/>
      <c r="AF9" s="360"/>
      <c r="AM9" s="355"/>
      <c r="AN9" s="341"/>
      <c r="AO9" s="342"/>
      <c r="AP9" s="342"/>
      <c r="AQ9" s="342"/>
      <c r="AR9" s="342"/>
      <c r="AS9" s="342"/>
      <c r="AT9" s="342"/>
      <c r="AU9" s="342"/>
      <c r="AV9" s="342"/>
      <c r="AW9" s="342"/>
      <c r="AX9" s="342"/>
      <c r="AY9" s="342"/>
      <c r="AZ9" s="342"/>
      <c r="BA9" s="342"/>
      <c r="BB9" s="342"/>
      <c r="BC9" s="342"/>
      <c r="BD9" s="342"/>
      <c r="BE9" s="342"/>
      <c r="BF9" s="342"/>
      <c r="BG9" s="342"/>
      <c r="BH9" s="342"/>
      <c r="BI9" s="342"/>
      <c r="BJ9" s="342"/>
      <c r="BK9" s="343"/>
    </row>
    <row r="10" spans="2:65" ht="12" customHeight="1" thickBot="1">
      <c r="B10" s="292" t="s">
        <v>9</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6"/>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8"/>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52</v>
      </c>
      <c r="C12" s="321"/>
      <c r="D12" s="321"/>
      <c r="E12" s="321"/>
      <c r="F12" s="321"/>
      <c r="G12" s="321"/>
      <c r="H12" s="321"/>
      <c r="I12" s="321"/>
      <c r="J12" s="321"/>
      <c r="K12" s="321"/>
      <c r="L12" s="321"/>
      <c r="M12" s="322"/>
      <c r="N12" s="344" t="str">
        <f>IFERROR(IF(AM8&lt;&gt;0,T105+Y105,"先に新加算の区分を選択"),"")</f>
        <v>先に新加算の区分を選択</v>
      </c>
      <c r="O12" s="345"/>
      <c r="P12" s="345"/>
      <c r="Q12" s="345"/>
      <c r="R12" s="346"/>
      <c r="S12" s="315" t="s">
        <v>10</v>
      </c>
      <c r="T12" s="318" t="s">
        <v>11</v>
      </c>
      <c r="U12" s="319" t="s">
        <v>12</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7"/>
      <c r="O13" s="348"/>
      <c r="P13" s="348"/>
      <c r="Q13" s="348"/>
      <c r="R13" s="349"/>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50"/>
      <c r="O14" s="351"/>
      <c r="P14" s="351"/>
      <c r="Q14" s="351"/>
      <c r="R14" s="352"/>
      <c r="S14" s="317"/>
      <c r="T14" s="318"/>
      <c r="U14" s="319"/>
      <c r="V14" s="31"/>
      <c r="W14" s="294" t="s">
        <v>1885</v>
      </c>
      <c r="X14" s="294"/>
      <c r="Y14" s="294"/>
      <c r="Z14" s="294"/>
      <c r="AA14" s="294"/>
      <c r="AB14" s="294"/>
      <c r="AC14" s="294"/>
      <c r="AD14" s="40"/>
      <c r="AE14" s="31"/>
      <c r="AF14" s="31"/>
      <c r="AG14" s="31"/>
      <c r="AH14" s="31"/>
      <c r="AI14" s="31"/>
      <c r="AJ14" s="31"/>
      <c r="AK14" s="295" t="str">
        <f>IFERROR(IF(N15="","",IF(N15&gt;=N12,"○","×")),"")</f>
        <v/>
      </c>
      <c r="AM14" s="40"/>
      <c r="AN14" s="223" t="s">
        <v>1953</v>
      </c>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5"/>
      <c r="BL14" s="33"/>
      <c r="BM14" s="33"/>
    </row>
    <row r="15" spans="2:65" s="27" customFormat="1" ht="6.95" customHeight="1" thickBot="1">
      <c r="B15" s="320" t="s">
        <v>53</v>
      </c>
      <c r="C15" s="321"/>
      <c r="D15" s="321"/>
      <c r="E15" s="321"/>
      <c r="F15" s="321"/>
      <c r="G15" s="321"/>
      <c r="H15" s="321"/>
      <c r="I15" s="321"/>
      <c r="J15" s="321"/>
      <c r="K15" s="321"/>
      <c r="L15" s="321"/>
      <c r="M15" s="322"/>
      <c r="N15" s="306"/>
      <c r="O15" s="307"/>
      <c r="P15" s="307"/>
      <c r="Q15" s="307"/>
      <c r="R15" s="308"/>
      <c r="S15" s="315" t="s">
        <v>10</v>
      </c>
      <c r="T15" s="318" t="s">
        <v>11</v>
      </c>
      <c r="U15" s="319" t="s">
        <v>13</v>
      </c>
      <c r="V15" s="31"/>
      <c r="W15" s="294"/>
      <c r="X15" s="294"/>
      <c r="Y15" s="294"/>
      <c r="Z15" s="294"/>
      <c r="AA15" s="294"/>
      <c r="AB15" s="294"/>
      <c r="AC15" s="294"/>
      <c r="AD15" s="40"/>
      <c r="AE15" s="31"/>
      <c r="AF15" s="31"/>
      <c r="AG15" s="31"/>
      <c r="AH15" s="31"/>
      <c r="AI15" s="31"/>
      <c r="AJ15" s="31"/>
      <c r="AK15" s="296"/>
      <c r="AM15" s="40"/>
      <c r="AN15" s="226"/>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8"/>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1950</v>
      </c>
      <c r="C18" s="298"/>
      <c r="D18" s="298"/>
      <c r="E18" s="298"/>
      <c r="F18" s="298"/>
      <c r="G18" s="298"/>
      <c r="H18" s="298"/>
      <c r="I18" s="298"/>
      <c r="J18" s="298"/>
      <c r="K18" s="298"/>
      <c r="L18" s="298"/>
      <c r="M18" s="299"/>
      <c r="N18" s="329" t="str">
        <f>IFERROR(ROUNDDOWN(ROUNDDOWN(ROUND(T5*VLOOKUP(AC5,【参考】数式用!$A$5:$N$37,14,FALSE),0),0)*AD108*0.5,0),"")</f>
        <v/>
      </c>
      <c r="O18" s="330"/>
      <c r="P18" s="330"/>
      <c r="Q18" s="330"/>
      <c r="R18" s="331"/>
      <c r="S18" s="315" t="s">
        <v>10</v>
      </c>
      <c r="T18" s="318" t="s">
        <v>11</v>
      </c>
      <c r="U18" s="319" t="s">
        <v>14</v>
      </c>
      <c r="V18" s="31"/>
      <c r="W18" s="41"/>
      <c r="X18" s="41"/>
      <c r="Y18" s="41"/>
      <c r="Z18" s="41"/>
      <c r="AA18" s="41"/>
      <c r="AB18" s="41"/>
      <c r="AC18" s="41"/>
      <c r="AD18" s="387" t="s">
        <v>1887</v>
      </c>
      <c r="AE18" s="388"/>
      <c r="AF18" s="388"/>
      <c r="AG18" s="388"/>
      <c r="AH18" s="388"/>
      <c r="AI18" s="388"/>
      <c r="AJ18" s="388"/>
      <c r="AK18" s="389"/>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90"/>
      <c r="AE19" s="391"/>
      <c r="AF19" s="391"/>
      <c r="AG19" s="391"/>
      <c r="AH19" s="391"/>
      <c r="AI19" s="391"/>
      <c r="AJ19" s="391"/>
      <c r="AK19" s="392"/>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1886</v>
      </c>
      <c r="X20" s="294"/>
      <c r="Y20" s="294"/>
      <c r="Z20" s="294"/>
      <c r="AA20" s="294"/>
      <c r="AB20" s="294"/>
      <c r="AC20" s="294"/>
      <c r="AD20" s="390"/>
      <c r="AE20" s="391"/>
      <c r="AF20" s="391"/>
      <c r="AG20" s="391"/>
      <c r="AH20" s="391"/>
      <c r="AI20" s="391"/>
      <c r="AJ20" s="391"/>
      <c r="AK20" s="392"/>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1951</v>
      </c>
      <c r="C21" s="298"/>
      <c r="D21" s="298"/>
      <c r="E21" s="298"/>
      <c r="F21" s="298"/>
      <c r="G21" s="298"/>
      <c r="H21" s="298"/>
      <c r="I21" s="298"/>
      <c r="J21" s="298"/>
      <c r="K21" s="298"/>
      <c r="L21" s="298"/>
      <c r="M21" s="299"/>
      <c r="N21" s="306"/>
      <c r="O21" s="307"/>
      <c r="P21" s="307"/>
      <c r="Q21" s="307"/>
      <c r="R21" s="308"/>
      <c r="S21" s="315" t="s">
        <v>10</v>
      </c>
      <c r="T21" s="318" t="s">
        <v>11</v>
      </c>
      <c r="U21" s="319" t="s">
        <v>75</v>
      </c>
      <c r="V21" s="31"/>
      <c r="W21" s="294"/>
      <c r="X21" s="294"/>
      <c r="Y21" s="294"/>
      <c r="Z21" s="294"/>
      <c r="AA21" s="294"/>
      <c r="AB21" s="294"/>
      <c r="AC21" s="294"/>
      <c r="AD21" s="390"/>
      <c r="AE21" s="391"/>
      <c r="AF21" s="391"/>
      <c r="AG21" s="391"/>
      <c r="AH21" s="391"/>
      <c r="AI21" s="391"/>
      <c r="AJ21" s="391"/>
      <c r="AK21" s="392"/>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90"/>
      <c r="AE22" s="391"/>
      <c r="AF22" s="391"/>
      <c r="AG22" s="391"/>
      <c r="AH22" s="391"/>
      <c r="AI22" s="391"/>
      <c r="AJ22" s="391"/>
      <c r="AK22" s="392"/>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90"/>
      <c r="AE23" s="391"/>
      <c r="AF23" s="391"/>
      <c r="AG23" s="391"/>
      <c r="AH23" s="391"/>
      <c r="AI23" s="391"/>
      <c r="AJ23" s="391"/>
      <c r="AK23" s="392"/>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3"/>
      <c r="AE24" s="394"/>
      <c r="AF24" s="394"/>
      <c r="AG24" s="394"/>
      <c r="AH24" s="394"/>
      <c r="AI24" s="394"/>
      <c r="AJ24" s="394"/>
      <c r="AK24" s="395"/>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3" t="str">
        <f>IFERROR(IF(AND(AM8=1,OR(AM29=0,AM33=0,AM40=0,AM44=0)),"×",IF(AND(AM8=2,OR(AM29=0,AM33=0,AM40=0)),"×","○")),"")</f>
        <v>○</v>
      </c>
      <c r="AM26" s="40"/>
      <c r="AN26" s="223" t="s">
        <v>1954</v>
      </c>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4"/>
      <c r="AM27" s="40"/>
      <c r="AN27" s="226"/>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8"/>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235" t="s">
        <v>1897</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29" t="s">
        <v>1955</v>
      </c>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1"/>
    </row>
    <row r="49" spans="2:41" ht="24.75" customHeight="1">
      <c r="B49" s="53"/>
      <c r="C49" s="236" t="s">
        <v>89</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8"/>
      <c r="AM49" s="142" t="b">
        <v>0</v>
      </c>
      <c r="AN49" s="30"/>
      <c r="AO49" s="30"/>
    </row>
    <row r="50" spans="2:41" ht="25.5" customHeight="1">
      <c r="B50" s="54"/>
      <c r="C50" s="236" t="s">
        <v>48</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M50" s="142" t="b">
        <v>0</v>
      </c>
    </row>
    <row r="51" spans="2:41" ht="15.75" customHeight="1">
      <c r="B51" s="54"/>
      <c r="C51" s="236" t="s">
        <v>49</v>
      </c>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M51" s="142" t="b">
        <v>0</v>
      </c>
    </row>
    <row r="52" spans="2:41" ht="16.5" customHeight="1" thickBot="1">
      <c r="B52" s="55"/>
      <c r="C52" s="239" t="s">
        <v>50</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3" t="str">
        <f>IFERROR(IF(AND(E58&lt;&gt;"",H58&lt;&gt;"",K58&lt;&gt;"",R58&lt;&gt;"",T59&lt;&gt;"",AA59&lt;&gt;""),"○","×"),"")</f>
        <v>×</v>
      </c>
      <c r="AM54" s="40"/>
    </row>
    <row r="55" spans="2:41" ht="12.95" customHeight="1" thickBot="1">
      <c r="B55" s="58"/>
      <c r="C55" s="232" t="s">
        <v>86</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59"/>
      <c r="AK55" s="234"/>
      <c r="AM55" s="40"/>
    </row>
    <row r="56" spans="2:41" ht="17.100000000000001" customHeight="1">
      <c r="B56" s="58"/>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241"/>
      <c r="F58" s="242"/>
      <c r="G58" s="63" t="s">
        <v>41</v>
      </c>
      <c r="H58" s="241"/>
      <c r="I58" s="242"/>
      <c r="J58" s="63" t="s">
        <v>42</v>
      </c>
      <c r="K58" s="241"/>
      <c r="L58" s="242"/>
      <c r="M58" s="63" t="s">
        <v>43</v>
      </c>
      <c r="N58" s="59"/>
      <c r="O58" s="243" t="s">
        <v>44</v>
      </c>
      <c r="P58" s="243"/>
      <c r="Q58" s="243"/>
      <c r="R58" s="244"/>
      <c r="S58" s="244"/>
      <c r="T58" s="244"/>
      <c r="U58" s="244"/>
      <c r="V58" s="244"/>
      <c r="W58" s="244"/>
      <c r="X58" s="244"/>
      <c r="Y58" s="244"/>
      <c r="Z58" s="244"/>
      <c r="AA58" s="244"/>
      <c r="AB58" s="244"/>
      <c r="AC58" s="244"/>
      <c r="AD58" s="244"/>
      <c r="AE58" s="244"/>
      <c r="AF58" s="244"/>
      <c r="AG58" s="244"/>
      <c r="AH58" s="244"/>
      <c r="AI58" s="244"/>
      <c r="AJ58" s="64"/>
      <c r="AK58" s="65"/>
      <c r="AM58" s="40"/>
    </row>
    <row r="59" spans="2:41">
      <c r="B59" s="62"/>
      <c r="C59" s="66"/>
      <c r="D59" s="63"/>
      <c r="E59" s="63"/>
      <c r="F59" s="63"/>
      <c r="G59" s="63"/>
      <c r="H59" s="63"/>
      <c r="I59" s="63"/>
      <c r="J59" s="63"/>
      <c r="K59" s="63"/>
      <c r="L59" s="63"/>
      <c r="M59" s="63"/>
      <c r="N59" s="63"/>
      <c r="O59" s="271" t="s">
        <v>45</v>
      </c>
      <c r="P59" s="271"/>
      <c r="Q59" s="271"/>
      <c r="R59" s="281" t="s">
        <v>46</v>
      </c>
      <c r="S59" s="281"/>
      <c r="T59" s="270"/>
      <c r="U59" s="270"/>
      <c r="V59" s="270"/>
      <c r="W59" s="270"/>
      <c r="X59" s="270"/>
      <c r="Y59" s="282" t="s">
        <v>47</v>
      </c>
      <c r="Z59" s="282"/>
      <c r="AA59" s="270"/>
      <c r="AB59" s="270"/>
      <c r="AC59" s="270"/>
      <c r="AD59" s="270"/>
      <c r="AE59" s="270"/>
      <c r="AF59" s="270"/>
      <c r="AG59" s="270"/>
      <c r="AH59" s="270"/>
      <c r="AI59" s="270"/>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4" t="s">
        <v>44</v>
      </c>
      <c r="C63" s="274"/>
      <c r="D63" s="274"/>
      <c r="E63" s="272" t="s">
        <v>1875</v>
      </c>
      <c r="F63" s="272"/>
      <c r="G63" s="272"/>
      <c r="H63" s="273"/>
      <c r="I63" s="273"/>
      <c r="J63" s="273"/>
      <c r="K63" s="273"/>
      <c r="L63" s="273"/>
      <c r="M63" s="273"/>
      <c r="N63" s="273"/>
      <c r="O63" s="273"/>
      <c r="P63" s="273"/>
      <c r="Q63" s="273"/>
      <c r="R63" s="274" t="s">
        <v>1876</v>
      </c>
      <c r="S63" s="274"/>
      <c r="T63" s="274"/>
      <c r="U63" s="71" t="s">
        <v>1877</v>
      </c>
      <c r="V63" s="275"/>
      <c r="W63" s="275"/>
      <c r="X63" s="72" t="s">
        <v>1878</v>
      </c>
      <c r="Y63" s="275"/>
      <c r="Z63" s="280"/>
      <c r="AG63" s="36"/>
      <c r="AH63" s="36"/>
      <c r="AI63" s="36"/>
      <c r="AK63" s="52" t="str">
        <f>IFERROR(IF(AND(H63&lt;&gt;"",V63&lt;&gt;"",Y63&lt;&gt;"",U64&lt;&gt;"",U66&lt;&gt;"",U67&lt;&gt;"",AF66&lt;&gt;"",AF67&lt;&gt;""),"○","×"),"")</f>
        <v>×</v>
      </c>
      <c r="AM63" s="40"/>
    </row>
    <row r="64" spans="2:41">
      <c r="B64" s="274"/>
      <c r="C64" s="274"/>
      <c r="D64" s="274"/>
      <c r="E64" s="218" t="s">
        <v>1879</v>
      </c>
      <c r="F64" s="218"/>
      <c r="G64" s="218"/>
      <c r="H64" s="276" t="str">
        <f>IF(R58="","",R58)</f>
        <v/>
      </c>
      <c r="I64" s="276"/>
      <c r="J64" s="276"/>
      <c r="K64" s="276"/>
      <c r="L64" s="276"/>
      <c r="M64" s="276"/>
      <c r="N64" s="276"/>
      <c r="O64" s="276"/>
      <c r="P64" s="276"/>
      <c r="Q64" s="276"/>
      <c r="R64" s="274"/>
      <c r="S64" s="274"/>
      <c r="T64" s="274"/>
      <c r="U64" s="277"/>
      <c r="V64" s="278"/>
      <c r="W64" s="278"/>
      <c r="X64" s="278"/>
      <c r="Y64" s="278"/>
      <c r="Z64" s="278"/>
      <c r="AA64" s="278"/>
      <c r="AB64" s="278"/>
      <c r="AC64" s="278"/>
      <c r="AD64" s="278"/>
      <c r="AE64" s="278"/>
      <c r="AF64" s="278"/>
      <c r="AG64" s="278"/>
      <c r="AH64" s="278"/>
      <c r="AI64" s="278"/>
      <c r="AJ64" s="278"/>
      <c r="AK64" s="279"/>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4" t="s">
        <v>1880</v>
      </c>
      <c r="C66" s="274"/>
      <c r="D66" s="274"/>
      <c r="E66" s="274" t="s">
        <v>46</v>
      </c>
      <c r="F66" s="274"/>
      <c r="G66" s="274"/>
      <c r="H66" s="217" t="str">
        <f>IF(T59="","",T59)</f>
        <v/>
      </c>
      <c r="I66" s="217"/>
      <c r="J66" s="217"/>
      <c r="K66" s="217"/>
      <c r="L66" s="217"/>
      <c r="M66" s="217"/>
      <c r="N66" s="217"/>
      <c r="O66" s="274" t="s">
        <v>1881</v>
      </c>
      <c r="P66" s="274"/>
      <c r="Q66" s="274"/>
      <c r="R66" s="272" t="s">
        <v>1875</v>
      </c>
      <c r="S66" s="272"/>
      <c r="T66" s="272"/>
      <c r="U66" s="273"/>
      <c r="V66" s="273"/>
      <c r="W66" s="273"/>
      <c r="X66" s="273"/>
      <c r="Y66" s="273"/>
      <c r="Z66" s="273"/>
      <c r="AA66" s="273"/>
      <c r="AB66" s="220" t="s">
        <v>1882</v>
      </c>
      <c r="AC66" s="221"/>
      <c r="AD66" s="221"/>
      <c r="AE66" s="222"/>
      <c r="AF66" s="216"/>
      <c r="AG66" s="216"/>
      <c r="AH66" s="216"/>
      <c r="AI66" s="216"/>
      <c r="AJ66" s="216"/>
      <c r="AK66" s="216"/>
      <c r="AM66" s="40"/>
    </row>
    <row r="67" spans="2:39" ht="18.75">
      <c r="B67" s="274"/>
      <c r="C67" s="274"/>
      <c r="D67" s="274"/>
      <c r="E67" s="274" t="s">
        <v>47</v>
      </c>
      <c r="F67" s="274"/>
      <c r="G67" s="274"/>
      <c r="H67" s="217" t="str">
        <f t="shared" ref="H67" si="0">IF(AA59="","",AA59)</f>
        <v/>
      </c>
      <c r="I67" s="217"/>
      <c r="J67" s="217"/>
      <c r="K67" s="217"/>
      <c r="L67" s="217"/>
      <c r="M67" s="217"/>
      <c r="N67" s="217"/>
      <c r="O67" s="274"/>
      <c r="P67" s="274"/>
      <c r="Q67" s="274"/>
      <c r="R67" s="218" t="s">
        <v>47</v>
      </c>
      <c r="S67" s="218"/>
      <c r="T67" s="218"/>
      <c r="U67" s="219"/>
      <c r="V67" s="219"/>
      <c r="W67" s="219"/>
      <c r="X67" s="219"/>
      <c r="Y67" s="219"/>
      <c r="Z67" s="219"/>
      <c r="AA67" s="219"/>
      <c r="AB67" s="220" t="s">
        <v>1883</v>
      </c>
      <c r="AC67" s="221"/>
      <c r="AD67" s="221"/>
      <c r="AE67" s="222"/>
      <c r="AF67" s="283"/>
      <c r="AG67" s="216"/>
      <c r="AH67" s="216"/>
      <c r="AI67" s="216"/>
      <c r="AJ67" s="216"/>
      <c r="AK67" s="216"/>
      <c r="AM67" s="40"/>
    </row>
    <row r="68" spans="2:39">
      <c r="AM68" s="40"/>
    </row>
    <row r="69" spans="2:39" ht="29.25" customHeight="1" thickBot="1">
      <c r="B69" s="268" t="s">
        <v>2016</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9"/>
      <c r="AM69" s="40"/>
    </row>
    <row r="70" spans="2:39" ht="14.25" thickBot="1">
      <c r="B70" s="200" t="s">
        <v>16</v>
      </c>
      <c r="C70" s="201"/>
      <c r="D70" s="201"/>
      <c r="E70" s="202"/>
      <c r="F70" s="203" t="s">
        <v>17</v>
      </c>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5"/>
      <c r="AK70" s="77" t="str">
        <f>IFERROR(IF(COUNTIF(AM71:AM95,TRUE)&gt;=1,"○","×"),"")</f>
        <v>×</v>
      </c>
      <c r="AM70" s="40"/>
    </row>
    <row r="71" spans="2:39" ht="13.5" customHeight="1">
      <c r="B71" s="187" t="s">
        <v>18</v>
      </c>
      <c r="C71" s="188"/>
      <c r="D71" s="188"/>
      <c r="E71" s="188"/>
      <c r="F71" s="78"/>
      <c r="G71" s="207" t="s">
        <v>2019</v>
      </c>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8"/>
      <c r="AM71" s="142" t="b">
        <v>0</v>
      </c>
    </row>
    <row r="72" spans="2:39" ht="13.5" customHeight="1">
      <c r="B72" s="190"/>
      <c r="C72" s="206"/>
      <c r="D72" s="206"/>
      <c r="E72" s="206"/>
      <c r="F72" s="79"/>
      <c r="G72" s="213" t="s">
        <v>19</v>
      </c>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181"/>
      <c r="AM72" s="142" t="b">
        <v>0</v>
      </c>
    </row>
    <row r="73" spans="2:39" ht="13.5" customHeight="1">
      <c r="B73" s="190"/>
      <c r="C73" s="206"/>
      <c r="D73" s="206"/>
      <c r="E73" s="206"/>
      <c r="F73" s="79"/>
      <c r="G73" s="213" t="s">
        <v>20</v>
      </c>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181"/>
      <c r="AM73" s="142" t="b">
        <v>0</v>
      </c>
    </row>
    <row r="74" spans="2:39" ht="13.5" customHeight="1">
      <c r="B74" s="193"/>
      <c r="C74" s="194"/>
      <c r="D74" s="194"/>
      <c r="E74" s="194"/>
      <c r="F74" s="80"/>
      <c r="G74" s="215" t="s">
        <v>2020</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182"/>
      <c r="AM74" s="142" t="b">
        <v>0</v>
      </c>
    </row>
    <row r="75" spans="2:39" ht="32.25" customHeight="1">
      <c r="B75" s="187" t="s">
        <v>21</v>
      </c>
      <c r="C75" s="188"/>
      <c r="D75" s="188"/>
      <c r="E75" s="188"/>
      <c r="F75" s="81"/>
      <c r="G75" s="196" t="s">
        <v>2021</v>
      </c>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7"/>
      <c r="AM75" s="142" t="b">
        <v>0</v>
      </c>
    </row>
    <row r="76" spans="2:39" ht="13.5" customHeight="1">
      <c r="B76" s="190"/>
      <c r="C76" s="206"/>
      <c r="D76" s="206"/>
      <c r="E76" s="206"/>
      <c r="F76" s="79"/>
      <c r="G76" s="213" t="s">
        <v>22</v>
      </c>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183"/>
      <c r="AM76" s="142" t="b">
        <v>0</v>
      </c>
    </row>
    <row r="77" spans="2:39" ht="13.5" customHeight="1">
      <c r="B77" s="190"/>
      <c r="C77" s="206"/>
      <c r="D77" s="206"/>
      <c r="E77" s="206"/>
      <c r="F77" s="79"/>
      <c r="G77" s="213" t="s">
        <v>23</v>
      </c>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181"/>
      <c r="AM77" s="142" t="b">
        <v>0</v>
      </c>
    </row>
    <row r="78" spans="2:39" ht="13.5" customHeight="1">
      <c r="B78" s="193"/>
      <c r="C78" s="194"/>
      <c r="D78" s="194"/>
      <c r="E78" s="194"/>
      <c r="F78" s="82"/>
      <c r="G78" s="211" t="s">
        <v>24</v>
      </c>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2"/>
      <c r="AM78" s="142" t="b">
        <v>0</v>
      </c>
    </row>
    <row r="79" spans="2:39" ht="13.5" customHeight="1">
      <c r="B79" s="187" t="s">
        <v>25</v>
      </c>
      <c r="C79" s="188"/>
      <c r="D79" s="188"/>
      <c r="E79" s="189"/>
      <c r="F79" s="83"/>
      <c r="G79" s="214" t="s">
        <v>26</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183"/>
      <c r="AM79" s="142" t="b">
        <v>0</v>
      </c>
    </row>
    <row r="80" spans="2:39" ht="26.25" customHeight="1">
      <c r="B80" s="190"/>
      <c r="C80" s="191"/>
      <c r="D80" s="191"/>
      <c r="E80" s="192"/>
      <c r="F80" s="79"/>
      <c r="G80" s="213" t="s">
        <v>27</v>
      </c>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181"/>
      <c r="AM80" s="142" t="b">
        <v>0</v>
      </c>
    </row>
    <row r="81" spans="2:66" ht="13.5" customHeight="1">
      <c r="B81" s="190"/>
      <c r="C81" s="191"/>
      <c r="D81" s="191"/>
      <c r="E81" s="192"/>
      <c r="F81" s="79"/>
      <c r="G81" s="213" t="s">
        <v>28</v>
      </c>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181"/>
      <c r="AM81" s="142" t="b">
        <v>0</v>
      </c>
    </row>
    <row r="82" spans="2:66" ht="14.25" customHeight="1">
      <c r="B82" s="190"/>
      <c r="C82" s="191"/>
      <c r="D82" s="191"/>
      <c r="E82" s="192"/>
      <c r="F82" s="79"/>
      <c r="G82" s="210" t="s">
        <v>29</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181"/>
      <c r="AM82" s="142" t="b">
        <v>0</v>
      </c>
    </row>
    <row r="83" spans="2:66" ht="13.5" customHeight="1">
      <c r="B83" s="193"/>
      <c r="C83" s="194"/>
      <c r="D83" s="194"/>
      <c r="E83" s="195"/>
      <c r="F83" s="180"/>
      <c r="G83" s="198" t="s">
        <v>2022</v>
      </c>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9"/>
      <c r="AM83" s="142" t="b">
        <v>0</v>
      </c>
    </row>
    <row r="84" spans="2:66" ht="21.75" customHeight="1">
      <c r="B84" s="187" t="s">
        <v>30</v>
      </c>
      <c r="C84" s="188"/>
      <c r="D84" s="188"/>
      <c r="E84" s="188"/>
      <c r="F84" s="81"/>
      <c r="G84" s="209" t="s">
        <v>2023</v>
      </c>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183"/>
      <c r="AM84" s="142" t="b">
        <v>0</v>
      </c>
    </row>
    <row r="85" spans="2:66" ht="24" customHeight="1">
      <c r="B85" s="190"/>
      <c r="C85" s="206"/>
      <c r="D85" s="206"/>
      <c r="E85" s="206"/>
      <c r="F85" s="79"/>
      <c r="G85" s="210" t="s">
        <v>31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183"/>
      <c r="AM85" s="142" t="b">
        <v>0</v>
      </c>
    </row>
    <row r="86" spans="2:66" ht="13.5" customHeight="1">
      <c r="B86" s="190"/>
      <c r="C86" s="206"/>
      <c r="D86" s="206"/>
      <c r="E86" s="206"/>
      <c r="F86" s="79"/>
      <c r="G86" s="210" t="s">
        <v>32</v>
      </c>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184"/>
      <c r="AM86" s="142" t="b">
        <v>0</v>
      </c>
    </row>
    <row r="87" spans="2:66" ht="13.5" customHeight="1">
      <c r="B87" s="193"/>
      <c r="C87" s="194"/>
      <c r="D87" s="194"/>
      <c r="E87" s="194"/>
      <c r="F87" s="82"/>
      <c r="G87" s="211" t="s">
        <v>33</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2"/>
      <c r="AM87" s="142" t="b">
        <v>0</v>
      </c>
    </row>
    <row r="88" spans="2:66" ht="13.5" customHeight="1">
      <c r="B88" s="187" t="s">
        <v>34</v>
      </c>
      <c r="C88" s="188"/>
      <c r="D88" s="188"/>
      <c r="E88" s="188"/>
      <c r="F88" s="83"/>
      <c r="G88" s="196" t="s">
        <v>35</v>
      </c>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83"/>
      <c r="AM88" s="142" t="b">
        <v>0</v>
      </c>
    </row>
    <row r="89" spans="2:66" ht="25.5" customHeight="1">
      <c r="B89" s="190"/>
      <c r="C89" s="206"/>
      <c r="D89" s="206"/>
      <c r="E89" s="206"/>
      <c r="F89" s="79"/>
      <c r="G89" s="210" t="s">
        <v>36</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181"/>
      <c r="AM89" s="142" t="b">
        <v>0</v>
      </c>
    </row>
    <row r="90" spans="2:66" ht="22.5" customHeight="1">
      <c r="B90" s="190"/>
      <c r="C90" s="206"/>
      <c r="D90" s="206"/>
      <c r="E90" s="206"/>
      <c r="F90" s="79"/>
      <c r="G90" s="210" t="s">
        <v>37</v>
      </c>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181"/>
      <c r="AM90" s="142" t="b">
        <v>0</v>
      </c>
    </row>
    <row r="91" spans="2:66" ht="14.25" customHeight="1">
      <c r="B91" s="193"/>
      <c r="C91" s="194"/>
      <c r="D91" s="194"/>
      <c r="E91" s="194"/>
      <c r="F91" s="82"/>
      <c r="G91" s="211" t="s">
        <v>38</v>
      </c>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185"/>
      <c r="AM91" s="142" t="b">
        <v>0</v>
      </c>
    </row>
    <row r="92" spans="2:66" ht="21.75" customHeight="1">
      <c r="B92" s="187" t="s">
        <v>39</v>
      </c>
      <c r="C92" s="188"/>
      <c r="D92" s="188"/>
      <c r="E92" s="188"/>
      <c r="F92" s="83"/>
      <c r="G92" s="196" t="s">
        <v>2024</v>
      </c>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7"/>
      <c r="AM92" s="142" t="b">
        <v>0</v>
      </c>
    </row>
    <row r="93" spans="2:66" ht="13.5" customHeight="1">
      <c r="B93" s="190"/>
      <c r="C93" s="206"/>
      <c r="D93" s="206"/>
      <c r="E93" s="206"/>
      <c r="F93" s="79"/>
      <c r="G93" s="210" t="s">
        <v>40</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181"/>
      <c r="AM93" s="142" t="b">
        <v>0</v>
      </c>
    </row>
    <row r="94" spans="2:66" ht="15" customHeight="1">
      <c r="B94" s="190"/>
      <c r="C94" s="206"/>
      <c r="D94" s="206"/>
      <c r="E94" s="206"/>
      <c r="F94" s="79"/>
      <c r="G94" s="210" t="s">
        <v>2025</v>
      </c>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181"/>
      <c r="AM94" s="142" t="b">
        <v>0</v>
      </c>
      <c r="AN94" s="29"/>
      <c r="AP94" s="28"/>
      <c r="BN94" s="30"/>
    </row>
    <row r="95" spans="2:66" ht="14.25" customHeight="1" thickBot="1">
      <c r="B95" s="193"/>
      <c r="C95" s="194"/>
      <c r="D95" s="194"/>
      <c r="E95" s="194"/>
      <c r="F95" s="84"/>
      <c r="G95" s="260" t="s">
        <v>2026</v>
      </c>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186"/>
      <c r="AM95" s="142" t="b">
        <v>0</v>
      </c>
      <c r="AN95" s="29"/>
      <c r="AP95" s="28"/>
      <c r="BN95" s="30"/>
    </row>
    <row r="96" spans="2:66" ht="6" customHeight="1" thickBot="1"/>
    <row r="97" spans="2:31" ht="27.75" customHeight="1">
      <c r="B97" s="397" t="s">
        <v>1952</v>
      </c>
      <c r="C97" s="398"/>
      <c r="D97" s="398"/>
      <c r="E97" s="398"/>
      <c r="F97" s="398"/>
      <c r="G97" s="398"/>
      <c r="H97" s="398"/>
      <c r="I97" s="398"/>
      <c r="J97" s="398"/>
      <c r="K97" s="398"/>
      <c r="L97" s="398"/>
      <c r="M97" s="398"/>
      <c r="N97" s="398"/>
      <c r="O97" s="398"/>
      <c r="P97" s="398"/>
      <c r="Q97" s="398"/>
      <c r="R97" s="398"/>
      <c r="S97" s="398"/>
      <c r="T97" s="398"/>
      <c r="U97" s="398"/>
      <c r="V97" s="398"/>
      <c r="W97" s="399"/>
    </row>
    <row r="98" spans="2:31" ht="27" customHeight="1">
      <c r="B98" s="85"/>
      <c r="C98" s="86"/>
      <c r="D98" s="385" t="s">
        <v>1945</v>
      </c>
      <c r="E98" s="385"/>
      <c r="F98" s="26">
        <v>6</v>
      </c>
      <c r="G98" s="87" t="s">
        <v>1939</v>
      </c>
      <c r="H98" s="26">
        <v>4</v>
      </c>
      <c r="I98" s="87" t="s">
        <v>1938</v>
      </c>
      <c r="J98" s="385" t="s">
        <v>1946</v>
      </c>
      <c r="K98" s="385"/>
      <c r="L98" s="385"/>
      <c r="M98" s="26">
        <v>7</v>
      </c>
      <c r="N98" s="87" t="s">
        <v>1939</v>
      </c>
      <c r="O98" s="26">
        <v>3</v>
      </c>
      <c r="P98" s="87" t="s">
        <v>1938</v>
      </c>
      <c r="Q98" s="88" t="s">
        <v>1943</v>
      </c>
      <c r="R98" s="88">
        <f>(M98*12+O98)-(F98*12+H98)+1</f>
        <v>12</v>
      </c>
      <c r="S98" s="386" t="s">
        <v>1942</v>
      </c>
      <c r="T98" s="386"/>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54"/>
      <c r="C102" s="255"/>
      <c r="D102" s="255"/>
      <c r="E102" s="368" t="str">
        <f>IF(H98=4,"R6.4～R6.5の処遇加算等の区分",IF(H98=5,"R6.5の処遇加算等の区分",""))</f>
        <v>R6.4～R6.5の処遇加算等の区分</v>
      </c>
      <c r="F102" s="368"/>
      <c r="G102" s="368"/>
      <c r="H102" s="368"/>
      <c r="I102" s="368"/>
      <c r="J102" s="368"/>
      <c r="K102" s="368"/>
      <c r="L102" s="368"/>
      <c r="M102" s="368"/>
      <c r="N102" s="368"/>
      <c r="O102" s="368"/>
      <c r="P102" s="368"/>
      <c r="Q102" s="368"/>
      <c r="R102" s="368"/>
      <c r="S102" s="368"/>
      <c r="T102" s="368"/>
      <c r="U102" s="368"/>
      <c r="V102" s="368"/>
      <c r="W102" s="368"/>
      <c r="X102" s="369"/>
      <c r="Y102" s="370" t="str">
        <f>IF(OR(H98=4,H98=5),"R6.6以降の新加算の区分","R"&amp;F98&amp;"."&amp;H98&amp;"以降の新加算の区分")</f>
        <v>R6.6以降の新加算の区分</v>
      </c>
      <c r="Z102" s="370"/>
      <c r="AA102" s="370"/>
      <c r="AB102" s="370"/>
      <c r="AC102" s="370"/>
      <c r="AD102" s="370"/>
      <c r="AE102" s="370"/>
    </row>
    <row r="103" spans="2:31">
      <c r="B103" s="254" t="s">
        <v>1894</v>
      </c>
      <c r="C103" s="255"/>
      <c r="D103" s="255"/>
      <c r="E103" s="381" t="str">
        <f>I8</f>
        <v/>
      </c>
      <c r="F103" s="382"/>
      <c r="G103" s="382"/>
      <c r="H103" s="382"/>
      <c r="I103" s="383"/>
      <c r="J103" s="371" t="str">
        <f>M8</f>
        <v/>
      </c>
      <c r="K103" s="371"/>
      <c r="L103" s="371"/>
      <c r="M103" s="371"/>
      <c r="N103" s="371"/>
      <c r="O103" s="371" t="str">
        <f>Q8</f>
        <v/>
      </c>
      <c r="P103" s="371"/>
      <c r="Q103" s="371"/>
      <c r="R103" s="371"/>
      <c r="S103" s="372"/>
      <c r="T103" s="373" t="s">
        <v>1873</v>
      </c>
      <c r="U103" s="374"/>
      <c r="V103" s="374"/>
      <c r="W103" s="374"/>
      <c r="X103" s="375"/>
      <c r="Y103" s="377" t="str">
        <f>IFERROR(IF(AM8=1,"新加算Ⅲ",IF(AM8=2,"新加算Ⅳ","")),"")</f>
        <v/>
      </c>
      <c r="Z103" s="378"/>
      <c r="AA103" s="378"/>
      <c r="AB103" s="378"/>
      <c r="AC103" s="378"/>
      <c r="AD103" s="378"/>
      <c r="AE103" s="379"/>
    </row>
    <row r="104" spans="2:31" ht="15" customHeight="1" thickBot="1">
      <c r="B104" s="254" t="s">
        <v>1892</v>
      </c>
      <c r="C104" s="255"/>
      <c r="D104" s="255"/>
      <c r="E104" s="265" t="str">
        <f>I9</f>
        <v/>
      </c>
      <c r="F104" s="266"/>
      <c r="G104" s="266"/>
      <c r="H104" s="266"/>
      <c r="I104" s="267"/>
      <c r="J104" s="256" t="str">
        <f>M9</f>
        <v/>
      </c>
      <c r="K104" s="256"/>
      <c r="L104" s="256"/>
      <c r="M104" s="256"/>
      <c r="N104" s="256"/>
      <c r="O104" s="256" t="str">
        <f>Q9</f>
        <v/>
      </c>
      <c r="P104" s="256"/>
      <c r="Q104" s="256"/>
      <c r="R104" s="256"/>
      <c r="S104" s="257"/>
      <c r="T104" s="258">
        <f>U9</f>
        <v>0</v>
      </c>
      <c r="U104" s="258"/>
      <c r="V104" s="258"/>
      <c r="W104" s="258"/>
      <c r="X104" s="258"/>
      <c r="Y104" s="376" t="str">
        <f>IFERROR(IF(AM8=1,Y9,IF(AM8=2,AC9,"")),"")</f>
        <v/>
      </c>
      <c r="Z104" s="267"/>
      <c r="AA104" s="267"/>
      <c r="AB104" s="256"/>
      <c r="AC104" s="256"/>
      <c r="AD104" s="256"/>
      <c r="AE104" s="257"/>
    </row>
    <row r="105" spans="2:31">
      <c r="B105" s="248" t="s">
        <v>1893</v>
      </c>
      <c r="C105" s="249"/>
      <c r="D105" s="250"/>
      <c r="E105" s="261" t="str">
        <f>IFERROR(ROUNDDOWN(ROUND(T5*I9,0),0)*W108,"")</f>
        <v/>
      </c>
      <c r="F105" s="262"/>
      <c r="G105" s="262"/>
      <c r="H105" s="262"/>
      <c r="I105" s="96" t="s">
        <v>1891</v>
      </c>
      <c r="J105" s="263" t="str">
        <f>IFERROR(ROUNDDOWN(ROUND(W5*M9,0),0)*W108,"")</f>
        <v/>
      </c>
      <c r="K105" s="264"/>
      <c r="L105" s="264"/>
      <c r="M105" s="264"/>
      <c r="N105" s="96" t="s">
        <v>1891</v>
      </c>
      <c r="O105" s="263" t="str">
        <f>IFERROR(ROUNDDOWN(ROUND(W5*Q9,0),0)*W108,"")</f>
        <v/>
      </c>
      <c r="P105" s="264"/>
      <c r="Q105" s="264"/>
      <c r="R105" s="264"/>
      <c r="S105" s="97" t="s">
        <v>1891</v>
      </c>
      <c r="T105" s="380">
        <f>IFERROR(SUM(E105,J105,O105),"")</f>
        <v>0</v>
      </c>
      <c r="U105" s="380"/>
      <c r="V105" s="380"/>
      <c r="W105" s="380"/>
      <c r="X105" s="98" t="s">
        <v>1891</v>
      </c>
      <c r="Y105" s="263" t="str">
        <f>IFERROR(IF(AM8=1,ROUNDDOWN(ROUND(T5*Y9,0),0)*AD108,IF(AM8=2,ROUNDDOWN(ROUND(T5*AC9,0),0)*AD108,"")),"")</f>
        <v/>
      </c>
      <c r="Z105" s="264"/>
      <c r="AA105" s="264"/>
      <c r="AB105" s="264"/>
      <c r="AC105" s="264"/>
      <c r="AD105" s="264"/>
      <c r="AE105" s="99" t="s">
        <v>1891</v>
      </c>
    </row>
    <row r="106" spans="2:31">
      <c r="B106" s="251"/>
      <c r="C106" s="252"/>
      <c r="D106" s="253"/>
      <c r="E106" s="247" t="str">
        <f>IFERROR("("&amp;TEXT(E105/W108,"#,##0円")&amp;"/月)","")</f>
        <v/>
      </c>
      <c r="F106" s="259"/>
      <c r="G106" s="259"/>
      <c r="H106" s="259"/>
      <c r="I106" s="245"/>
      <c r="J106" s="246" t="str">
        <f>IFERROR("("&amp;TEXT(J105/W108,"#,##0円")&amp;"/月)","")</f>
        <v/>
      </c>
      <c r="K106" s="246"/>
      <c r="L106" s="246"/>
      <c r="M106" s="246"/>
      <c r="N106" s="246"/>
      <c r="O106" s="246" t="str">
        <f>IFERROR("("&amp;TEXT(O105/W108,"#,##0円")&amp;"/月)","")</f>
        <v/>
      </c>
      <c r="P106" s="246"/>
      <c r="Q106" s="246"/>
      <c r="R106" s="246"/>
      <c r="S106" s="246"/>
      <c r="T106" s="245" t="str">
        <f>IFERROR("("&amp;TEXT(T105/W108,"#,##0円")&amp;"/月)","")</f>
        <v>(0円/月)</v>
      </c>
      <c r="U106" s="246"/>
      <c r="V106" s="246"/>
      <c r="W106" s="246"/>
      <c r="X106" s="247"/>
      <c r="Y106" s="246" t="str">
        <f>IFERROR("("&amp;TEXT(Y105/AD108,"#,##0円")&amp;"/月)","")</f>
        <v/>
      </c>
      <c r="Z106" s="246"/>
      <c r="AA106" s="246"/>
      <c r="AB106" s="246"/>
      <c r="AC106" s="246"/>
      <c r="AD106" s="246"/>
      <c r="AE106" s="246"/>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AK5">
      <formula1>サービス名</formula1>
    </dataValidation>
    <dataValidation type="list" allowBlank="1" showInputMessage="1" showErrorMessage="1" sqref="Q5:S5">
      <formula1>INDIRECT(N5)</formula1>
    </dataValidation>
    <dataValidation type="list" allowBlank="1" showInputMessage="1" showErrorMessage="1" sqref="M98 F98">
      <formula1>"6,7"</formula1>
    </dataValidation>
    <dataValidation type="list" allowBlank="1" showInputMessage="1" showErrorMessage="1" sqref="O98">
      <formula1>"1,2,3,6,7,8,9,10,11,12"</formula1>
    </dataValidation>
  </dataValidations>
  <pageMargins left="0.70866141732283472" right="0.70866141732283472" top="0.74803149606299213" bottom="0.74803149606299213" header="0.31496062992125984" footer="0.31496062992125984"/>
  <pageSetup paperSize="9" scale="97"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3" r:id="rId4"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34" r:id="rId5"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35"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36"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40"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41"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42"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43"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44"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45"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46"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47"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48"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49"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50"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51"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52"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53" r:id="rId21"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54" r:id="rId22"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55"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56"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57" r:id="rId25"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58" r:id="rId26"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59"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60"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61"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62"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63"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024"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025"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026"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027" r:id="rId35"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028" r:id="rId36"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029" r:id="rId37"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030" r:id="rId38"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031" r:id="rId39"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032" r:id="rId40"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033" r:id="rId41"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034" r:id="rId42"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035" r:id="rId43"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036" r:id="rId44"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037" r:id="rId45"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038" r:id="rId46"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039" r:id="rId47"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N5:P5</xm:sqref>
        </x14:dataValidation>
        <x14:dataValidation type="list" allowBlank="1" showInputMessage="1" showErrorMessage="1">
          <x14:formula1>
            <xm:f>Sheet1!$A$1:$A$6</xm:f>
          </x14:formula1>
          <xm:sqref>G5:M5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165"/>
  <sheetViews>
    <sheetView view="pageBreakPreview" zoomScale="110" zoomScaleNormal="46" zoomScaleSheetLayoutView="110" workbookViewId="0">
      <selection activeCell="G5" sqref="G5:M5"/>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406" t="s">
        <v>0</v>
      </c>
      <c r="AC1" s="406"/>
      <c r="AD1" s="406"/>
      <c r="AE1" s="481" t="str">
        <f>IF('別紙様式7-1（計画書）'!AD1="","",'別紙様式7-1（計画書）'!AD1)</f>
        <v/>
      </c>
      <c r="AF1" s="481"/>
      <c r="AG1" s="481"/>
      <c r="AH1" s="481"/>
      <c r="AI1" s="481"/>
      <c r="AJ1" s="481"/>
      <c r="AK1" s="481"/>
    </row>
    <row r="2" spans="2:40" ht="24" customHeight="1">
      <c r="B2" s="396" t="s">
        <v>2017</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408" t="s">
        <v>2018</v>
      </c>
      <c r="C4" s="408"/>
      <c r="D4" s="408"/>
      <c r="E4" s="408"/>
      <c r="F4" s="408"/>
      <c r="G4" s="284" t="s">
        <v>2</v>
      </c>
      <c r="H4" s="284"/>
      <c r="I4" s="284"/>
      <c r="J4" s="284"/>
      <c r="K4" s="284"/>
      <c r="L4" s="284"/>
      <c r="M4" s="284"/>
      <c r="N4" s="274" t="s">
        <v>3</v>
      </c>
      <c r="O4" s="274"/>
      <c r="P4" s="274"/>
      <c r="Q4" s="274"/>
      <c r="R4" s="274"/>
      <c r="S4" s="274"/>
      <c r="T4" s="254" t="s">
        <v>5</v>
      </c>
      <c r="U4" s="255"/>
      <c r="V4" s="255"/>
      <c r="W4" s="255"/>
      <c r="X4" s="255"/>
      <c r="Y4" s="255"/>
      <c r="Z4" s="255"/>
      <c r="AA4" s="255"/>
      <c r="AB4" s="419"/>
      <c r="AC4" s="274" t="s">
        <v>4</v>
      </c>
      <c r="AD4" s="274"/>
      <c r="AE4" s="274"/>
      <c r="AF4" s="274"/>
      <c r="AG4" s="274"/>
      <c r="AH4" s="274"/>
      <c r="AI4" s="274"/>
      <c r="AJ4" s="274"/>
      <c r="AK4" s="274"/>
      <c r="AN4" s="102"/>
    </row>
    <row r="5" spans="2:40" ht="21.75" customHeight="1">
      <c r="B5" s="481" t="str">
        <f>IF('別紙様式7-1（計画書）'!B5="","",'別紙様式7-1（計画書）'!B5)</f>
        <v/>
      </c>
      <c r="C5" s="481"/>
      <c r="D5" s="481"/>
      <c r="E5" s="481"/>
      <c r="F5" s="481"/>
      <c r="G5" s="479" t="str">
        <f>IF('別紙様式7-1（計画書）'!G5="","",'別紙様式7-1（計画書）'!G5)</f>
        <v/>
      </c>
      <c r="H5" s="479"/>
      <c r="I5" s="479"/>
      <c r="J5" s="479"/>
      <c r="K5" s="479"/>
      <c r="L5" s="479"/>
      <c r="M5" s="479"/>
      <c r="N5" s="480" t="str">
        <f>IF('別紙様式7-1（計画書）'!N5="","",'別紙様式7-1（計画書）'!N5)</f>
        <v/>
      </c>
      <c r="O5" s="480"/>
      <c r="P5" s="480"/>
      <c r="Q5" s="480" t="str">
        <f>IF('別紙様式7-1（計画書）'!Q5="","",'別紙様式7-1（計画書）'!Q5)</f>
        <v/>
      </c>
      <c r="R5" s="480"/>
      <c r="S5" s="480"/>
      <c r="T5" s="482" t="str">
        <f>IF('別紙様式7-1（計画書）'!AC5="","",'別紙様式7-1（計画書）'!AC5)</f>
        <v/>
      </c>
      <c r="U5" s="483"/>
      <c r="V5" s="483"/>
      <c r="W5" s="483"/>
      <c r="X5" s="483"/>
      <c r="Y5" s="483"/>
      <c r="Z5" s="483"/>
      <c r="AA5" s="483"/>
      <c r="AB5" s="484"/>
      <c r="AC5" s="482" t="str">
        <f>IF('別紙様式7-1（計画書）'!B8="","",'別紙様式7-1（計画書）'!B8)</f>
        <v/>
      </c>
      <c r="AD5" s="483"/>
      <c r="AE5" s="483"/>
      <c r="AF5" s="483"/>
      <c r="AG5" s="483"/>
      <c r="AH5" s="483"/>
      <c r="AI5" s="483"/>
      <c r="AJ5" s="483"/>
      <c r="AK5" s="48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0"/>
      <c r="C7" s="461"/>
      <c r="D7" s="462"/>
      <c r="E7" s="459" t="s">
        <v>1900</v>
      </c>
      <c r="F7" s="459"/>
      <c r="G7" s="459"/>
      <c r="H7" s="459"/>
      <c r="I7" s="459"/>
      <c r="J7" s="459"/>
      <c r="K7" s="459"/>
      <c r="L7" s="459"/>
      <c r="M7" s="459"/>
      <c r="N7" s="459"/>
      <c r="O7" s="459"/>
      <c r="P7" s="459"/>
      <c r="Q7" s="459"/>
      <c r="R7" s="459"/>
      <c r="S7" s="459"/>
      <c r="T7" s="459"/>
      <c r="U7" s="459" t="s">
        <v>1901</v>
      </c>
      <c r="V7" s="459"/>
      <c r="W7" s="459"/>
      <c r="X7" s="459"/>
      <c r="Y7" s="459"/>
      <c r="Z7" s="459"/>
      <c r="AD7" s="36"/>
      <c r="AE7" s="36"/>
      <c r="AF7" s="36"/>
      <c r="AG7" s="36"/>
      <c r="AH7" s="36"/>
      <c r="AI7" s="36"/>
      <c r="AJ7" s="36"/>
      <c r="AK7" s="36"/>
      <c r="AL7" s="27"/>
    </row>
    <row r="8" spans="2:40" s="34" customFormat="1" ht="23.25" customHeight="1" thickBot="1">
      <c r="B8" s="463"/>
      <c r="C8" s="464"/>
      <c r="D8" s="465"/>
      <c r="E8" s="469" t="s">
        <v>1948</v>
      </c>
      <c r="F8" s="470"/>
      <c r="G8" s="470"/>
      <c r="H8" s="470"/>
      <c r="I8" s="470"/>
      <c r="J8" s="470"/>
      <c r="K8" s="470"/>
      <c r="L8" s="470"/>
      <c r="M8" s="470"/>
      <c r="N8" s="470"/>
      <c r="O8" s="470"/>
      <c r="P8" s="470"/>
      <c r="Q8" s="406"/>
      <c r="R8" s="406"/>
      <c r="S8" s="406"/>
      <c r="T8" s="406"/>
      <c r="U8" s="469" t="s">
        <v>1949</v>
      </c>
      <c r="V8" s="469"/>
      <c r="W8" s="469"/>
      <c r="X8" s="469"/>
      <c r="Y8" s="469"/>
      <c r="Z8" s="469"/>
      <c r="AM8" s="28"/>
      <c r="AN8" s="28"/>
    </row>
    <row r="9" spans="2:40" ht="16.5" customHeight="1" thickBot="1">
      <c r="B9" s="254" t="s">
        <v>1894</v>
      </c>
      <c r="C9" s="255"/>
      <c r="D9" s="468"/>
      <c r="E9" s="471" t="str">
        <f>IF('別紙様式7-1（計画書）'!I8="","",'別紙様式7-1（計画書）'!I8)</f>
        <v/>
      </c>
      <c r="F9" s="472"/>
      <c r="G9" s="472"/>
      <c r="H9" s="473"/>
      <c r="I9" s="474" t="str">
        <f>IF('別紙様式7-1（計画書）'!M8="","",'別紙様式7-1（計画書）'!M8)</f>
        <v/>
      </c>
      <c r="J9" s="472"/>
      <c r="K9" s="472"/>
      <c r="L9" s="473"/>
      <c r="M9" s="474" t="str">
        <f>IF('別紙様式7-1（計画書）'!Q8="","",'別紙様式7-1（計画書）'!Q8)</f>
        <v/>
      </c>
      <c r="N9" s="472"/>
      <c r="O9" s="472"/>
      <c r="P9" s="475"/>
      <c r="Q9" s="476" t="s">
        <v>1873</v>
      </c>
      <c r="R9" s="477"/>
      <c r="S9" s="477"/>
      <c r="T9" s="478"/>
      <c r="U9" s="485" t="str">
        <f>IFERROR(IF('別紙様式7-1（計画書）'!AM8=1,"新加算Ⅲ",IF('別紙様式7-1（計画書）'!AM8=2,"新加算Ⅳ","")),"")</f>
        <v/>
      </c>
      <c r="V9" s="486"/>
      <c r="W9" s="486"/>
      <c r="X9" s="486"/>
      <c r="Y9" s="486"/>
      <c r="Z9" s="487"/>
      <c r="AC9" s="34"/>
    </row>
    <row r="10" spans="2:40" ht="22.5" customHeight="1" thickBot="1">
      <c r="B10" s="254" t="s">
        <v>1898</v>
      </c>
      <c r="C10" s="255"/>
      <c r="D10" s="468"/>
      <c r="E10" s="446"/>
      <c r="F10" s="447"/>
      <c r="G10" s="447"/>
      <c r="H10" s="447"/>
      <c r="I10" s="466"/>
      <c r="J10" s="447"/>
      <c r="K10" s="447"/>
      <c r="L10" s="467"/>
      <c r="M10" s="447"/>
      <c r="N10" s="447"/>
      <c r="O10" s="447"/>
      <c r="P10" s="447"/>
      <c r="Q10" s="456">
        <f>SUM(E10,I10,M10)</f>
        <v>0</v>
      </c>
      <c r="R10" s="457"/>
      <c r="S10" s="457"/>
      <c r="T10" s="457"/>
      <c r="U10" s="446"/>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1910</v>
      </c>
      <c r="C14" s="321"/>
      <c r="D14" s="321"/>
      <c r="E14" s="321"/>
      <c r="F14" s="321"/>
      <c r="G14" s="321"/>
      <c r="H14" s="321"/>
      <c r="I14" s="321"/>
      <c r="J14" s="321"/>
      <c r="K14" s="321"/>
      <c r="L14" s="321"/>
      <c r="M14" s="322"/>
      <c r="N14" s="329">
        <f>IFERROR(SUM(Q10,U10),"")</f>
        <v>0</v>
      </c>
      <c r="O14" s="330"/>
      <c r="P14" s="330"/>
      <c r="Q14" s="330"/>
      <c r="R14" s="331"/>
      <c r="S14" s="315" t="s">
        <v>10</v>
      </c>
      <c r="T14" s="318" t="s">
        <v>11</v>
      </c>
      <c r="U14" s="319"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1885</v>
      </c>
      <c r="X16" s="294"/>
      <c r="Y16" s="294"/>
      <c r="Z16" s="294"/>
      <c r="AA16" s="294"/>
      <c r="AB16" s="294"/>
      <c r="AC16" s="294"/>
      <c r="AD16" s="40"/>
      <c r="AE16" s="31"/>
      <c r="AF16" s="31"/>
      <c r="AG16" s="31"/>
      <c r="AH16" s="31"/>
      <c r="AI16" s="31"/>
      <c r="AJ16" s="31"/>
      <c r="AK16" s="440" t="str">
        <f>IFERROR(IF(N17="","",IF(N17&gt;=N14,"○","×")),"")</f>
        <v/>
      </c>
    </row>
    <row r="17" spans="2:38" s="27" customFormat="1" ht="6.95" customHeight="1" thickBot="1">
      <c r="B17" s="320" t="s">
        <v>1909</v>
      </c>
      <c r="C17" s="321"/>
      <c r="D17" s="321"/>
      <c r="E17" s="321"/>
      <c r="F17" s="321"/>
      <c r="G17" s="321"/>
      <c r="H17" s="321"/>
      <c r="I17" s="321"/>
      <c r="J17" s="321"/>
      <c r="K17" s="321"/>
      <c r="L17" s="321"/>
      <c r="M17" s="322"/>
      <c r="N17" s="306"/>
      <c r="O17" s="307"/>
      <c r="P17" s="307"/>
      <c r="Q17" s="307"/>
      <c r="R17" s="308"/>
      <c r="S17" s="315" t="s">
        <v>10</v>
      </c>
      <c r="T17" s="318" t="s">
        <v>11</v>
      </c>
      <c r="U17" s="319" t="s">
        <v>13</v>
      </c>
      <c r="V17" s="31"/>
      <c r="W17" s="294"/>
      <c r="X17" s="294"/>
      <c r="Y17" s="294"/>
      <c r="Z17" s="294"/>
      <c r="AA17" s="294"/>
      <c r="AB17" s="294"/>
      <c r="AC17" s="294"/>
      <c r="AD17" s="40"/>
      <c r="AE17" s="31"/>
      <c r="AF17" s="31"/>
      <c r="AG17" s="31"/>
      <c r="AH17" s="31"/>
      <c r="AI17" s="31"/>
      <c r="AJ17" s="31"/>
      <c r="AK17" s="442"/>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504" t="s">
        <v>1903</v>
      </c>
      <c r="D22" s="504"/>
      <c r="E22" s="504"/>
      <c r="F22" s="504"/>
      <c r="G22" s="504"/>
      <c r="H22" s="504"/>
      <c r="I22" s="504"/>
      <c r="J22" s="504"/>
      <c r="K22" s="504"/>
      <c r="L22" s="504"/>
      <c r="M22" s="504"/>
      <c r="N22" s="504"/>
      <c r="O22" s="504"/>
      <c r="P22" s="504"/>
      <c r="Q22" s="504"/>
      <c r="R22" s="504"/>
      <c r="S22" s="504"/>
      <c r="T22" s="505"/>
      <c r="U22" s="456">
        <f>U23-U24</f>
        <v>0</v>
      </c>
      <c r="V22" s="457"/>
      <c r="W22" s="457"/>
      <c r="X22" s="457"/>
      <c r="Y22" s="457"/>
      <c r="Z22" s="458"/>
      <c r="AA22" s="105" t="s">
        <v>10</v>
      </c>
      <c r="AB22" s="106" t="s">
        <v>1904</v>
      </c>
      <c r="AC22" s="440" t="str">
        <f>IF(U25="","",IF(U22="","",IF(U22&gt;=U25,"○","×")))</f>
        <v>○</v>
      </c>
    </row>
    <row r="23" spans="2:38" ht="15" customHeight="1" thickBot="1">
      <c r="B23" s="443"/>
      <c r="C23" s="444" t="s">
        <v>1905</v>
      </c>
      <c r="D23" s="444"/>
      <c r="E23" s="444"/>
      <c r="F23" s="444"/>
      <c r="G23" s="444"/>
      <c r="H23" s="444"/>
      <c r="I23" s="444"/>
      <c r="J23" s="444"/>
      <c r="K23" s="444"/>
      <c r="L23" s="444"/>
      <c r="M23" s="444"/>
      <c r="N23" s="444"/>
      <c r="O23" s="444"/>
      <c r="P23" s="444"/>
      <c r="Q23" s="444"/>
      <c r="R23" s="444"/>
      <c r="S23" s="444"/>
      <c r="T23" s="445"/>
      <c r="U23" s="446"/>
      <c r="V23" s="447"/>
      <c r="W23" s="447"/>
      <c r="X23" s="447"/>
      <c r="Y23" s="447"/>
      <c r="Z23" s="448"/>
      <c r="AA23" s="105" t="s">
        <v>10</v>
      </c>
      <c r="AB23" s="106"/>
      <c r="AC23" s="441"/>
    </row>
    <row r="24" spans="2:38" ht="15.75" customHeight="1" thickBot="1">
      <c r="B24" s="443"/>
      <c r="C24" s="449" t="s">
        <v>1913</v>
      </c>
      <c r="D24" s="449"/>
      <c r="E24" s="449"/>
      <c r="F24" s="449"/>
      <c r="G24" s="449"/>
      <c r="H24" s="449"/>
      <c r="I24" s="449"/>
      <c r="J24" s="449"/>
      <c r="K24" s="449"/>
      <c r="L24" s="449"/>
      <c r="M24" s="449"/>
      <c r="N24" s="449"/>
      <c r="O24" s="449"/>
      <c r="P24" s="449"/>
      <c r="Q24" s="449"/>
      <c r="R24" s="449"/>
      <c r="S24" s="449"/>
      <c r="T24" s="450"/>
      <c r="U24" s="451">
        <f>N17</f>
        <v>0</v>
      </c>
      <c r="V24" s="452"/>
      <c r="W24" s="452"/>
      <c r="X24" s="452"/>
      <c r="Y24" s="452"/>
      <c r="Z24" s="453"/>
      <c r="AA24" s="107" t="s">
        <v>10</v>
      </c>
      <c r="AB24" s="106"/>
      <c r="AC24" s="441"/>
    </row>
    <row r="25" spans="2:38" ht="23.25" customHeight="1" thickBot="1">
      <c r="B25" s="104" t="s">
        <v>1906</v>
      </c>
      <c r="C25" s="454" t="s">
        <v>1907</v>
      </c>
      <c r="D25" s="455"/>
      <c r="E25" s="455"/>
      <c r="F25" s="455"/>
      <c r="G25" s="455"/>
      <c r="H25" s="455"/>
      <c r="I25" s="455"/>
      <c r="J25" s="455"/>
      <c r="K25" s="455"/>
      <c r="L25" s="455"/>
      <c r="M25" s="455"/>
      <c r="N25" s="455"/>
      <c r="O25" s="455"/>
      <c r="P25" s="455"/>
      <c r="Q25" s="455"/>
      <c r="R25" s="455"/>
      <c r="S25" s="455"/>
      <c r="T25" s="455"/>
      <c r="U25" s="456">
        <f>U26-U27-U28</f>
        <v>0</v>
      </c>
      <c r="V25" s="457"/>
      <c r="W25" s="457"/>
      <c r="X25" s="457"/>
      <c r="Y25" s="457"/>
      <c r="Z25" s="458"/>
      <c r="AA25" s="108" t="s">
        <v>10</v>
      </c>
      <c r="AB25" s="106" t="s">
        <v>1904</v>
      </c>
      <c r="AC25" s="442"/>
    </row>
    <row r="26" spans="2:38" ht="15" customHeight="1" thickBot="1">
      <c r="B26" s="488"/>
      <c r="C26" s="445" t="s">
        <v>1908</v>
      </c>
      <c r="D26" s="490"/>
      <c r="E26" s="490"/>
      <c r="F26" s="490"/>
      <c r="G26" s="490"/>
      <c r="H26" s="490"/>
      <c r="I26" s="490"/>
      <c r="J26" s="490"/>
      <c r="K26" s="490"/>
      <c r="L26" s="490"/>
      <c r="M26" s="490"/>
      <c r="N26" s="490"/>
      <c r="O26" s="490"/>
      <c r="P26" s="490"/>
      <c r="Q26" s="490"/>
      <c r="R26" s="490"/>
      <c r="S26" s="490"/>
      <c r="T26" s="491"/>
      <c r="U26" s="492"/>
      <c r="V26" s="493"/>
      <c r="W26" s="493"/>
      <c r="X26" s="493"/>
      <c r="Y26" s="493"/>
      <c r="Z26" s="494"/>
      <c r="AA26" s="105" t="s">
        <v>10</v>
      </c>
      <c r="AB26" s="109"/>
      <c r="AC26" s="109"/>
    </row>
    <row r="27" spans="2:38" ht="16.5" customHeight="1" thickBot="1">
      <c r="B27" s="488"/>
      <c r="C27" s="495" t="s">
        <v>1914</v>
      </c>
      <c r="D27" s="496"/>
      <c r="E27" s="496"/>
      <c r="F27" s="496"/>
      <c r="G27" s="496"/>
      <c r="H27" s="496"/>
      <c r="I27" s="496"/>
      <c r="J27" s="496"/>
      <c r="K27" s="496"/>
      <c r="L27" s="496"/>
      <c r="M27" s="496"/>
      <c r="N27" s="496"/>
      <c r="O27" s="496"/>
      <c r="P27" s="496"/>
      <c r="Q27" s="496"/>
      <c r="R27" s="496"/>
      <c r="S27" s="496"/>
      <c r="T27" s="497"/>
      <c r="U27" s="492"/>
      <c r="V27" s="493"/>
      <c r="W27" s="493"/>
      <c r="X27" s="493"/>
      <c r="Y27" s="493"/>
      <c r="Z27" s="494"/>
      <c r="AA27" s="105" t="s">
        <v>10</v>
      </c>
      <c r="AB27" s="109"/>
      <c r="AC27" s="109"/>
    </row>
    <row r="28" spans="2:38" ht="21.75" customHeight="1" thickBot="1">
      <c r="B28" s="489"/>
      <c r="C28" s="498" t="s">
        <v>2028</v>
      </c>
      <c r="D28" s="499"/>
      <c r="E28" s="499"/>
      <c r="F28" s="499"/>
      <c r="G28" s="499"/>
      <c r="H28" s="499"/>
      <c r="I28" s="499"/>
      <c r="J28" s="499"/>
      <c r="K28" s="499"/>
      <c r="L28" s="499"/>
      <c r="M28" s="499"/>
      <c r="N28" s="499"/>
      <c r="O28" s="499"/>
      <c r="P28" s="499"/>
      <c r="Q28" s="499"/>
      <c r="R28" s="499"/>
      <c r="S28" s="499"/>
      <c r="T28" s="500"/>
      <c r="U28" s="501"/>
      <c r="V28" s="502"/>
      <c r="W28" s="502"/>
      <c r="X28" s="502"/>
      <c r="Y28" s="502"/>
      <c r="Z28" s="503"/>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269" t="s">
        <v>1947</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4" t="s">
        <v>1897</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506" t="s">
        <v>86</v>
      </c>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32"/>
      <c r="F52" s="433"/>
      <c r="G52" s="112" t="s">
        <v>41</v>
      </c>
      <c r="H52" s="432"/>
      <c r="I52" s="433"/>
      <c r="J52" s="112" t="s">
        <v>42</v>
      </c>
      <c r="K52" s="432"/>
      <c r="L52" s="433"/>
      <c r="M52" s="112" t="s">
        <v>43</v>
      </c>
      <c r="N52" s="111"/>
      <c r="O52" s="434" t="s">
        <v>44</v>
      </c>
      <c r="P52" s="434"/>
      <c r="Q52" s="434"/>
      <c r="R52" s="435"/>
      <c r="S52" s="435"/>
      <c r="T52" s="435"/>
      <c r="U52" s="435"/>
      <c r="V52" s="435"/>
      <c r="W52" s="435"/>
      <c r="X52" s="435"/>
      <c r="Y52" s="435"/>
      <c r="Z52" s="435"/>
      <c r="AA52" s="435"/>
      <c r="AB52" s="435"/>
      <c r="AC52" s="435"/>
      <c r="AD52" s="435"/>
      <c r="AE52" s="435"/>
      <c r="AF52" s="435"/>
      <c r="AG52" s="435"/>
      <c r="AH52" s="435"/>
      <c r="AI52" s="435"/>
      <c r="AJ52" s="113"/>
      <c r="AK52" s="65"/>
    </row>
    <row r="53" spans="2:37">
      <c r="B53" s="62"/>
      <c r="C53" s="114"/>
      <c r="D53" s="112"/>
      <c r="E53" s="112"/>
      <c r="F53" s="112"/>
      <c r="G53" s="112"/>
      <c r="H53" s="112"/>
      <c r="I53" s="112"/>
      <c r="J53" s="112"/>
      <c r="K53" s="112"/>
      <c r="L53" s="112"/>
      <c r="M53" s="112"/>
      <c r="N53" s="112"/>
      <c r="O53" s="436" t="s">
        <v>45</v>
      </c>
      <c r="P53" s="436"/>
      <c r="Q53" s="436"/>
      <c r="R53" s="437" t="s">
        <v>46</v>
      </c>
      <c r="S53" s="437"/>
      <c r="T53" s="438"/>
      <c r="U53" s="438"/>
      <c r="V53" s="438"/>
      <c r="W53" s="438"/>
      <c r="X53" s="438"/>
      <c r="Y53" s="439" t="s">
        <v>47</v>
      </c>
      <c r="Z53" s="439"/>
      <c r="AA53" s="438"/>
      <c r="AB53" s="438"/>
      <c r="AC53" s="438"/>
      <c r="AD53" s="438"/>
      <c r="AE53" s="438"/>
      <c r="AF53" s="438"/>
      <c r="AG53" s="438"/>
      <c r="AH53" s="438"/>
      <c r="AI53" s="438"/>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4" t="s">
        <v>44</v>
      </c>
      <c r="C57" s="274"/>
      <c r="D57" s="274"/>
      <c r="E57" s="272" t="s">
        <v>1875</v>
      </c>
      <c r="F57" s="272"/>
      <c r="G57" s="272"/>
      <c r="H57" s="425" t="str">
        <f>IF('別紙様式7-1（計画書）'!H63="","",'別紙様式7-1（計画書）'!H63)</f>
        <v/>
      </c>
      <c r="I57" s="425"/>
      <c r="J57" s="425"/>
      <c r="K57" s="425"/>
      <c r="L57" s="425"/>
      <c r="M57" s="425"/>
      <c r="N57" s="425"/>
      <c r="O57" s="425"/>
      <c r="P57" s="425"/>
      <c r="Q57" s="425"/>
      <c r="R57" s="274" t="s">
        <v>1876</v>
      </c>
      <c r="S57" s="274"/>
      <c r="T57" s="274"/>
      <c r="U57" s="71" t="s">
        <v>1877</v>
      </c>
      <c r="V57" s="426" t="str">
        <f>IF('別紙様式7-1（計画書）'!V63="","",'別紙様式7-1（計画書）'!V63)</f>
        <v/>
      </c>
      <c r="W57" s="426"/>
      <c r="X57" s="72" t="s">
        <v>1878</v>
      </c>
      <c r="Y57" s="426" t="str">
        <f>IF('別紙様式7-1（計画書）'!Y63="","",'別紙様式7-1（計画書）'!Y63)</f>
        <v/>
      </c>
      <c r="Z57" s="427"/>
      <c r="AG57" s="36"/>
      <c r="AH57" s="36"/>
      <c r="AI57" s="36"/>
    </row>
    <row r="58" spans="2:37">
      <c r="B58" s="274"/>
      <c r="C58" s="274"/>
      <c r="D58" s="274"/>
      <c r="E58" s="218" t="s">
        <v>1879</v>
      </c>
      <c r="F58" s="218"/>
      <c r="G58" s="218"/>
      <c r="H58" s="428" t="str">
        <f>IF('別紙様式7-1（計画書）'!H64="","",'別紙様式7-1（計画書）'!H64)</f>
        <v/>
      </c>
      <c r="I58" s="428"/>
      <c r="J58" s="428"/>
      <c r="K58" s="428"/>
      <c r="L58" s="428"/>
      <c r="M58" s="428"/>
      <c r="N58" s="428"/>
      <c r="O58" s="428"/>
      <c r="P58" s="428"/>
      <c r="Q58" s="428"/>
      <c r="R58" s="274"/>
      <c r="S58" s="274"/>
      <c r="T58" s="274"/>
      <c r="U58" s="429" t="str">
        <f>IF('別紙様式7-1（計画書）'!U64="","",'別紙様式7-1（計画書）'!U64)</f>
        <v/>
      </c>
      <c r="V58" s="430"/>
      <c r="W58" s="430"/>
      <c r="X58" s="430"/>
      <c r="Y58" s="430"/>
      <c r="Z58" s="430"/>
      <c r="AA58" s="430"/>
      <c r="AB58" s="430"/>
      <c r="AC58" s="430"/>
      <c r="AD58" s="430"/>
      <c r="AE58" s="430"/>
      <c r="AF58" s="430"/>
      <c r="AG58" s="430"/>
      <c r="AH58" s="430"/>
      <c r="AI58" s="430"/>
      <c r="AJ58" s="430"/>
      <c r="AK58" s="431"/>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4" t="s">
        <v>1880</v>
      </c>
      <c r="C60" s="274"/>
      <c r="D60" s="274"/>
      <c r="E60" s="274" t="s">
        <v>46</v>
      </c>
      <c r="F60" s="274"/>
      <c r="G60" s="274"/>
      <c r="H60" s="423" t="str">
        <f>IF('別紙様式7-1（計画書）'!H66="","",'別紙様式7-1（計画書）'!H66)</f>
        <v/>
      </c>
      <c r="I60" s="423"/>
      <c r="J60" s="423"/>
      <c r="K60" s="423"/>
      <c r="L60" s="423"/>
      <c r="M60" s="423"/>
      <c r="N60" s="423"/>
      <c r="O60" s="274" t="s">
        <v>1881</v>
      </c>
      <c r="P60" s="274"/>
      <c r="Q60" s="274"/>
      <c r="R60" s="272" t="s">
        <v>1875</v>
      </c>
      <c r="S60" s="272"/>
      <c r="T60" s="272"/>
      <c r="U60" s="425" t="str">
        <f>IF('別紙様式7-1（計画書）'!U66="","",'別紙様式7-1（計画書）'!U66)</f>
        <v/>
      </c>
      <c r="V60" s="425"/>
      <c r="W60" s="425"/>
      <c r="X60" s="425"/>
      <c r="Y60" s="425"/>
      <c r="Z60" s="425"/>
      <c r="AA60" s="425"/>
      <c r="AB60" s="220" t="s">
        <v>1882</v>
      </c>
      <c r="AC60" s="221"/>
      <c r="AD60" s="221"/>
      <c r="AE60" s="222"/>
      <c r="AF60" s="423" t="str">
        <f>IF('別紙様式7-1（計画書）'!AF66="","",'別紙様式7-1（計画書）'!AF66)</f>
        <v/>
      </c>
      <c r="AG60" s="423"/>
      <c r="AH60" s="423"/>
      <c r="AI60" s="423"/>
      <c r="AJ60" s="423"/>
      <c r="AK60" s="423"/>
    </row>
    <row r="61" spans="2:37">
      <c r="B61" s="274"/>
      <c r="C61" s="274"/>
      <c r="D61" s="274"/>
      <c r="E61" s="274" t="s">
        <v>47</v>
      </c>
      <c r="F61" s="274"/>
      <c r="G61" s="274"/>
      <c r="H61" s="423" t="str">
        <f>IF('別紙様式7-1（計画書）'!H67="","",'別紙様式7-1（計画書）'!H67)</f>
        <v/>
      </c>
      <c r="I61" s="423"/>
      <c r="J61" s="423"/>
      <c r="K61" s="423"/>
      <c r="L61" s="423"/>
      <c r="M61" s="423"/>
      <c r="N61" s="423"/>
      <c r="O61" s="274"/>
      <c r="P61" s="274"/>
      <c r="Q61" s="274"/>
      <c r="R61" s="218" t="s">
        <v>47</v>
      </c>
      <c r="S61" s="218"/>
      <c r="T61" s="218"/>
      <c r="U61" s="424" t="str">
        <f>IF('別紙様式7-1（計画書）'!U67="","",'別紙様式7-1（計画書）'!U67)</f>
        <v/>
      </c>
      <c r="V61" s="424"/>
      <c r="W61" s="424"/>
      <c r="X61" s="424"/>
      <c r="Y61" s="424"/>
      <c r="Z61" s="424"/>
      <c r="AA61" s="424"/>
      <c r="AB61" s="220" t="s">
        <v>1883</v>
      </c>
      <c r="AC61" s="221"/>
      <c r="AD61" s="221"/>
      <c r="AE61" s="222"/>
      <c r="AF61" s="423" t="str">
        <f>IF('別紙様式7-1（計画書）'!AF67="","",'別紙様式7-1（計画書）'!AF67)</f>
        <v/>
      </c>
      <c r="AG61" s="423"/>
      <c r="AH61" s="423"/>
      <c r="AI61" s="423"/>
      <c r="AJ61" s="423"/>
      <c r="AK61" s="423"/>
    </row>
    <row r="63" spans="2:37" ht="33" customHeight="1" thickBot="1">
      <c r="B63" s="269" t="s">
        <v>2030</v>
      </c>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row>
    <row r="64" spans="2:37" ht="14.25" thickBot="1">
      <c r="B64" s="507" t="s">
        <v>16</v>
      </c>
      <c r="C64" s="508"/>
      <c r="D64" s="508"/>
      <c r="E64" s="509"/>
      <c r="F64" s="420" t="s">
        <v>17</v>
      </c>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2"/>
      <c r="AK64" s="77" t="str">
        <f>IFERROR(IF(COUNTIF(AM65:AM89,TRUE)&gt;=1,"○","×"),"")</f>
        <v>×</v>
      </c>
    </row>
    <row r="65" spans="2:39" ht="13.5" customHeight="1">
      <c r="B65" s="187" t="s">
        <v>18</v>
      </c>
      <c r="C65" s="188"/>
      <c r="D65" s="188"/>
      <c r="E65" s="189"/>
      <c r="F65" s="78"/>
      <c r="G65" s="207" t="s">
        <v>2019</v>
      </c>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8"/>
      <c r="AM65" s="101" t="b">
        <v>0</v>
      </c>
    </row>
    <row r="66" spans="2:39" ht="13.5" customHeight="1">
      <c r="B66" s="190"/>
      <c r="C66" s="206"/>
      <c r="D66" s="206"/>
      <c r="E66" s="192"/>
      <c r="F66" s="79"/>
      <c r="G66" s="213" t="s">
        <v>19</v>
      </c>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181"/>
      <c r="AM66" s="101" t="b">
        <v>0</v>
      </c>
    </row>
    <row r="67" spans="2:39" ht="21" customHeight="1">
      <c r="B67" s="190"/>
      <c r="C67" s="206"/>
      <c r="D67" s="206"/>
      <c r="E67" s="192"/>
      <c r="F67" s="79"/>
      <c r="G67" s="213" t="s">
        <v>20</v>
      </c>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181"/>
      <c r="AM67" s="101" t="b">
        <v>0</v>
      </c>
    </row>
    <row r="68" spans="2:39" ht="13.5" customHeight="1">
      <c r="B68" s="193"/>
      <c r="C68" s="194"/>
      <c r="D68" s="194"/>
      <c r="E68" s="195"/>
      <c r="F68" s="80"/>
      <c r="G68" s="215" t="s">
        <v>2020</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182"/>
      <c r="AM68" s="101" t="b">
        <v>0</v>
      </c>
    </row>
    <row r="69" spans="2:39" ht="32.25" customHeight="1">
      <c r="B69" s="187" t="s">
        <v>21</v>
      </c>
      <c r="C69" s="188"/>
      <c r="D69" s="188"/>
      <c r="E69" s="189"/>
      <c r="F69" s="81"/>
      <c r="G69" s="196" t="s">
        <v>2021</v>
      </c>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7"/>
      <c r="AM69" s="101" t="b">
        <v>0</v>
      </c>
    </row>
    <row r="70" spans="2:39" ht="13.5" customHeight="1">
      <c r="B70" s="190"/>
      <c r="C70" s="206"/>
      <c r="D70" s="206"/>
      <c r="E70" s="192"/>
      <c r="F70" s="79"/>
      <c r="G70" s="213" t="s">
        <v>22</v>
      </c>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183"/>
      <c r="AM70" s="101" t="b">
        <v>0</v>
      </c>
    </row>
    <row r="71" spans="2:39" ht="13.5" customHeight="1">
      <c r="B71" s="190"/>
      <c r="C71" s="206"/>
      <c r="D71" s="206"/>
      <c r="E71" s="192"/>
      <c r="F71" s="79"/>
      <c r="G71" s="213" t="s">
        <v>23</v>
      </c>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181"/>
      <c r="AM71" s="101" t="b">
        <v>0</v>
      </c>
    </row>
    <row r="72" spans="2:39" ht="13.5" customHeight="1">
      <c r="B72" s="193"/>
      <c r="C72" s="194"/>
      <c r="D72" s="194"/>
      <c r="E72" s="195"/>
      <c r="F72" s="82"/>
      <c r="G72" s="211" t="s">
        <v>24</v>
      </c>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2"/>
      <c r="AM72" s="101" t="b">
        <v>0</v>
      </c>
    </row>
    <row r="73" spans="2:39" ht="13.5" customHeight="1">
      <c r="B73" s="187" t="s">
        <v>25</v>
      </c>
      <c r="C73" s="188"/>
      <c r="D73" s="188"/>
      <c r="E73" s="189"/>
      <c r="F73" s="83"/>
      <c r="G73" s="214" t="s">
        <v>26</v>
      </c>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183"/>
      <c r="AM73" s="101" t="b">
        <v>0</v>
      </c>
    </row>
    <row r="74" spans="2:39" ht="26.25" customHeight="1">
      <c r="B74" s="190"/>
      <c r="C74" s="191"/>
      <c r="D74" s="191"/>
      <c r="E74" s="192"/>
      <c r="F74" s="79"/>
      <c r="G74" s="213" t="s">
        <v>27</v>
      </c>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181"/>
      <c r="AM74" s="101" t="b">
        <v>0</v>
      </c>
    </row>
    <row r="75" spans="2:39" ht="13.5" customHeight="1">
      <c r="B75" s="190"/>
      <c r="C75" s="191"/>
      <c r="D75" s="191"/>
      <c r="E75" s="192"/>
      <c r="F75" s="79"/>
      <c r="G75" s="213" t="s">
        <v>28</v>
      </c>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181"/>
      <c r="AM75" s="101" t="b">
        <v>0</v>
      </c>
    </row>
    <row r="76" spans="2:39" ht="14.25" customHeight="1">
      <c r="B76" s="190"/>
      <c r="C76" s="191"/>
      <c r="D76" s="191"/>
      <c r="E76" s="192"/>
      <c r="F76" s="79"/>
      <c r="G76" s="210" t="s">
        <v>29</v>
      </c>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181"/>
      <c r="AM76" s="101" t="b">
        <v>0</v>
      </c>
    </row>
    <row r="77" spans="2:39" ht="14.25" customHeight="1">
      <c r="B77" s="193"/>
      <c r="C77" s="194"/>
      <c r="D77" s="194"/>
      <c r="E77" s="195"/>
      <c r="F77" s="180"/>
      <c r="G77" s="198" t="s">
        <v>2022</v>
      </c>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9"/>
      <c r="AM77" s="101" t="b">
        <v>0</v>
      </c>
    </row>
    <row r="78" spans="2:39" ht="24.75" customHeight="1">
      <c r="B78" s="187" t="s">
        <v>30</v>
      </c>
      <c r="C78" s="188"/>
      <c r="D78" s="188"/>
      <c r="E78" s="189"/>
      <c r="F78" s="81"/>
      <c r="G78" s="209" t="s">
        <v>2023</v>
      </c>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183"/>
      <c r="AM78" s="101" t="b">
        <v>0</v>
      </c>
    </row>
    <row r="79" spans="2:39" ht="27" customHeight="1">
      <c r="B79" s="190"/>
      <c r="C79" s="206"/>
      <c r="D79" s="206"/>
      <c r="E79" s="192"/>
      <c r="F79" s="79"/>
      <c r="G79" s="210" t="s">
        <v>31</v>
      </c>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183"/>
      <c r="AM79" s="101" t="b">
        <v>0</v>
      </c>
    </row>
    <row r="80" spans="2:39" ht="13.5" customHeight="1">
      <c r="B80" s="190"/>
      <c r="C80" s="206"/>
      <c r="D80" s="206"/>
      <c r="E80" s="192"/>
      <c r="F80" s="79"/>
      <c r="G80" s="210" t="s">
        <v>32</v>
      </c>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184"/>
      <c r="AM80" s="101" t="b">
        <v>0</v>
      </c>
    </row>
    <row r="81" spans="2:39" ht="13.5" customHeight="1">
      <c r="B81" s="193"/>
      <c r="C81" s="194"/>
      <c r="D81" s="194"/>
      <c r="E81" s="195"/>
      <c r="F81" s="82"/>
      <c r="G81" s="211" t="s">
        <v>33</v>
      </c>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2"/>
      <c r="AM81" s="101" t="b">
        <v>0</v>
      </c>
    </row>
    <row r="82" spans="2:39" ht="21.75" customHeight="1">
      <c r="B82" s="187" t="s">
        <v>34</v>
      </c>
      <c r="C82" s="188"/>
      <c r="D82" s="188"/>
      <c r="E82" s="189"/>
      <c r="F82" s="83"/>
      <c r="G82" s="196" t="s">
        <v>35</v>
      </c>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83"/>
      <c r="AM82" s="101" t="b">
        <v>0</v>
      </c>
    </row>
    <row r="83" spans="2:39" ht="24" customHeight="1">
      <c r="B83" s="190"/>
      <c r="C83" s="206"/>
      <c r="D83" s="206"/>
      <c r="E83" s="192"/>
      <c r="F83" s="79"/>
      <c r="G83" s="210" t="s">
        <v>36</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181"/>
      <c r="AM83" s="101" t="b">
        <v>0</v>
      </c>
    </row>
    <row r="84" spans="2:39" ht="23.25" customHeight="1">
      <c r="B84" s="190"/>
      <c r="C84" s="206"/>
      <c r="D84" s="206"/>
      <c r="E84" s="192"/>
      <c r="F84" s="79"/>
      <c r="G84" s="210" t="s">
        <v>37</v>
      </c>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181"/>
      <c r="AM84" s="101" t="b">
        <v>0</v>
      </c>
    </row>
    <row r="85" spans="2:39" ht="13.5" customHeight="1">
      <c r="B85" s="193"/>
      <c r="C85" s="194"/>
      <c r="D85" s="194"/>
      <c r="E85" s="195"/>
      <c r="F85" s="82"/>
      <c r="G85" s="211" t="s">
        <v>38</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85"/>
      <c r="AM85" s="101" t="b">
        <v>0</v>
      </c>
    </row>
    <row r="86" spans="2:39" ht="23.25" customHeight="1">
      <c r="B86" s="187" t="s">
        <v>39</v>
      </c>
      <c r="C86" s="188"/>
      <c r="D86" s="188"/>
      <c r="E86" s="189"/>
      <c r="F86" s="83"/>
      <c r="G86" s="196" t="s">
        <v>2024</v>
      </c>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c r="AM86" s="101" t="b">
        <v>0</v>
      </c>
    </row>
    <row r="87" spans="2:39" ht="13.5" customHeight="1">
      <c r="B87" s="190"/>
      <c r="C87" s="206"/>
      <c r="D87" s="206"/>
      <c r="E87" s="192"/>
      <c r="F87" s="79"/>
      <c r="G87" s="210" t="s">
        <v>40</v>
      </c>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181"/>
      <c r="AM87" s="101" t="b">
        <v>0</v>
      </c>
    </row>
    <row r="88" spans="2:39" ht="13.5" customHeight="1">
      <c r="B88" s="190"/>
      <c r="C88" s="206"/>
      <c r="D88" s="206"/>
      <c r="E88" s="192"/>
      <c r="F88" s="79"/>
      <c r="G88" s="210" t="s">
        <v>2025</v>
      </c>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181"/>
      <c r="AM88" s="101" t="b">
        <v>0</v>
      </c>
    </row>
    <row r="89" spans="2:39" ht="14.25" customHeight="1" thickBot="1">
      <c r="B89" s="193"/>
      <c r="C89" s="194"/>
      <c r="D89" s="194"/>
      <c r="E89" s="195"/>
      <c r="F89" s="84"/>
      <c r="G89" s="260" t="s">
        <v>2026</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186"/>
      <c r="AM89" s="101" t="b">
        <v>0</v>
      </c>
    </row>
    <row r="165" spans="39:39">
      <c r="AM165" s="28" t="b">
        <v>0</v>
      </c>
    </row>
  </sheetData>
  <sheetProtection formatCells="0" autoFilter="0"/>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3"/>
    <dataValidation imeMode="halfAlpha" allowBlank="1" showInputMessage="1" showErrorMessage="1" sqref="K52:L52 E52:F52 H52:I52"/>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6"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37"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38"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39"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40"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41"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42"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43"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44"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45"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46"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47"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48"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49"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50"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51"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52"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53"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54"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55"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56"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57"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58"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59"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60"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61"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62"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63"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168"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topLeftCell="A16"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14" t="s">
        <v>57</v>
      </c>
      <c r="E4" s="515"/>
      <c r="F4" s="7" t="s">
        <v>58</v>
      </c>
      <c r="G4" s="9" t="s">
        <v>59</v>
      </c>
      <c r="H4" s="9" t="s">
        <v>60</v>
      </c>
      <c r="I4" s="9" t="s">
        <v>61</v>
      </c>
    </row>
    <row r="5" spans="1:9" ht="118.5" customHeight="1">
      <c r="A5" s="8" t="s">
        <v>62</v>
      </c>
      <c r="B5" s="21" t="s">
        <v>63</v>
      </c>
      <c r="C5" s="22" t="s">
        <v>64</v>
      </c>
      <c r="D5" s="516" t="s">
        <v>1916</v>
      </c>
      <c r="E5" s="517"/>
      <c r="F5" s="22" t="s">
        <v>1917</v>
      </c>
      <c r="G5" s="22" t="s">
        <v>65</v>
      </c>
      <c r="H5" s="22" t="s">
        <v>1918</v>
      </c>
      <c r="I5" s="22" t="s">
        <v>1919</v>
      </c>
    </row>
    <row r="6" spans="1:9" ht="135.75" customHeight="1">
      <c r="A6" s="8" t="s">
        <v>62</v>
      </c>
      <c r="B6" s="21" t="s">
        <v>66</v>
      </c>
      <c r="C6" s="22" t="s">
        <v>1920</v>
      </c>
      <c r="D6" s="516" t="s">
        <v>1921</v>
      </c>
      <c r="E6" s="517"/>
      <c r="F6" s="22" t="s">
        <v>1922</v>
      </c>
      <c r="G6" s="22" t="s">
        <v>67</v>
      </c>
      <c r="H6" s="22" t="s">
        <v>1923</v>
      </c>
      <c r="I6" s="22" t="s">
        <v>1919</v>
      </c>
    </row>
    <row r="7" spans="1:9" ht="175.5" customHeight="1">
      <c r="A7" s="8" t="s">
        <v>68</v>
      </c>
      <c r="B7" s="21" t="s">
        <v>69</v>
      </c>
      <c r="C7" s="22" t="s">
        <v>1924</v>
      </c>
      <c r="D7" s="516" t="s">
        <v>1925</v>
      </c>
      <c r="E7" s="517"/>
      <c r="F7" s="22" t="s">
        <v>1926</v>
      </c>
      <c r="G7" s="22" t="s">
        <v>70</v>
      </c>
      <c r="H7" s="22" t="s">
        <v>1927</v>
      </c>
      <c r="I7" s="22" t="s">
        <v>1928</v>
      </c>
    </row>
    <row r="8" spans="1:9" ht="155.25" customHeight="1">
      <c r="A8" s="8" t="s">
        <v>71</v>
      </c>
      <c r="B8" s="20"/>
      <c r="C8" s="22" t="s">
        <v>2011</v>
      </c>
      <c r="D8" s="516" t="s">
        <v>1929</v>
      </c>
      <c r="E8" s="517"/>
      <c r="F8" s="22" t="s">
        <v>1930</v>
      </c>
      <c r="G8" s="22" t="s">
        <v>72</v>
      </c>
      <c r="H8" s="22" t="s">
        <v>1931</v>
      </c>
      <c r="I8" s="22" t="s">
        <v>1932</v>
      </c>
    </row>
    <row r="9" spans="1:9" ht="150.75" customHeight="1">
      <c r="A9" s="8" t="s">
        <v>73</v>
      </c>
      <c r="B9" s="20"/>
      <c r="C9" s="22" t="s">
        <v>2012</v>
      </c>
      <c r="D9" s="516" t="s">
        <v>1933</v>
      </c>
      <c r="E9" s="517"/>
      <c r="F9" s="22" t="s">
        <v>1934</v>
      </c>
      <c r="G9" s="22" t="s">
        <v>74</v>
      </c>
      <c r="H9" s="22" t="s">
        <v>1935</v>
      </c>
      <c r="I9" s="22" t="s">
        <v>1936</v>
      </c>
    </row>
    <row r="10" spans="1:9" ht="78" customHeight="1">
      <c r="A10" s="510" t="s">
        <v>2029</v>
      </c>
      <c r="B10" s="510"/>
      <c r="C10" s="510"/>
      <c r="D10" s="510"/>
      <c r="E10" s="510"/>
      <c r="F10" s="510"/>
      <c r="G10" s="510"/>
      <c r="H10" s="510"/>
      <c r="I10" s="51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19" t="s">
        <v>1960</v>
      </c>
      <c r="B17" s="520"/>
      <c r="C17" s="16" t="s">
        <v>56</v>
      </c>
      <c r="D17" s="17" t="s">
        <v>1971</v>
      </c>
      <c r="E17" s="17" t="s">
        <v>1962</v>
      </c>
      <c r="F17" s="17" t="s">
        <v>1961</v>
      </c>
      <c r="G17" s="11"/>
      <c r="H17" s="11"/>
      <c r="I17" s="11"/>
    </row>
    <row r="18" spans="1:9" ht="115.5" customHeight="1">
      <c r="A18" s="521" t="s">
        <v>1963</v>
      </c>
      <c r="B18" s="520"/>
      <c r="C18" s="18" t="s">
        <v>1924</v>
      </c>
      <c r="D18" s="18" t="s">
        <v>1927</v>
      </c>
      <c r="E18" s="18" t="s">
        <v>1966</v>
      </c>
      <c r="F18" s="18" t="s">
        <v>1967</v>
      </c>
      <c r="G18" s="11"/>
      <c r="H18" s="11"/>
      <c r="I18" s="11"/>
    </row>
    <row r="19" spans="1:9" ht="105.75" customHeight="1">
      <c r="A19" s="521" t="s">
        <v>1964</v>
      </c>
      <c r="B19" s="520"/>
      <c r="C19" s="18" t="s">
        <v>2011</v>
      </c>
      <c r="D19" s="18" t="s">
        <v>1931</v>
      </c>
      <c r="E19" s="18" t="s">
        <v>1968</v>
      </c>
      <c r="F19" s="19" t="s">
        <v>1970</v>
      </c>
      <c r="G19" s="4"/>
      <c r="H19" s="4"/>
      <c r="I19" s="4"/>
    </row>
    <row r="20" spans="1:9" ht="95.25" customHeight="1">
      <c r="A20" s="521" t="s">
        <v>1965</v>
      </c>
      <c r="B20" s="520"/>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18" t="s">
        <v>2029</v>
      </c>
      <c r="B22" s="518"/>
      <c r="C22" s="518"/>
      <c r="D22" s="518"/>
      <c r="E22" s="518"/>
      <c r="F22" s="518"/>
      <c r="G22" s="518"/>
      <c r="H22" s="518"/>
      <c r="I22" s="518"/>
    </row>
    <row r="23" spans="1:9" ht="40.5" customHeight="1">
      <c r="A23" s="23" t="s">
        <v>79</v>
      </c>
      <c r="B23" s="23"/>
      <c r="C23" s="23"/>
      <c r="D23" s="23"/>
      <c r="E23" s="23"/>
      <c r="F23" s="23"/>
      <c r="G23" s="23"/>
      <c r="H23" s="23"/>
      <c r="I23" s="23"/>
    </row>
    <row r="24" spans="1:9" ht="77.25" customHeight="1">
      <c r="A24" s="511" t="s">
        <v>2031</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8.75"/>
  <sheetData>
    <row r="1" spans="1:1">
      <c r="A1" t="s">
        <v>2032</v>
      </c>
    </row>
    <row r="2" spans="1:1">
      <c r="A2" t="s">
        <v>2033</v>
      </c>
    </row>
    <row r="3" spans="1:1">
      <c r="A3" t="s">
        <v>2034</v>
      </c>
    </row>
    <row r="4" spans="1:1">
      <c r="A4" t="s">
        <v>2035</v>
      </c>
    </row>
    <row r="5" spans="1:1">
      <c r="A5" t="s">
        <v>2036</v>
      </c>
    </row>
    <row r="6" spans="1:1">
      <c r="A6" t="s">
        <v>2037</v>
      </c>
    </row>
  </sheetData>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2007</v>
      </c>
      <c r="C2" s="532"/>
      <c r="D2" s="532"/>
      <c r="E2" s="533"/>
      <c r="F2" s="534" t="s">
        <v>2008</v>
      </c>
      <c r="G2" s="535"/>
      <c r="H2" s="536"/>
      <c r="I2" s="528" t="s">
        <v>2009</v>
      </c>
      <c r="J2" s="537"/>
      <c r="K2" s="539" t="s">
        <v>2010</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4.25"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別紙様式7-1（計画書）</vt:lpstr>
      <vt:lpstr>別紙様式7-2（実績報告書）</vt:lpstr>
      <vt:lpstr>参考２（キャリアパス・賃金規程例）</vt:lpstr>
      <vt:lpstr>Sheet1</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上田　陽子</cp:lastModifiedBy>
  <cp:lastPrinted>2024-03-18T08:05:57Z</cp:lastPrinted>
  <dcterms:created xsi:type="dcterms:W3CDTF">2015-06-05T18:19:34Z</dcterms:created>
  <dcterms:modified xsi:type="dcterms:W3CDTF">2024-04-03T07:00:30Z</dcterms:modified>
</cp:coreProperties>
</file>