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勤務表" sheetId="1" r:id="rId1"/>
    <sheet name=" 記入例 " sheetId="2" r:id="rId2"/>
    <sheet name="２ページ目以降（１枚に収まらない場合等用）" sheetId="3" r:id="rId3"/>
    <sheet name="登録ヘルパー等、勤務時間帯を特定し難い場合の勤務表" sheetId="4" r:id="rId4"/>
  </sheets>
  <definedNames>
    <definedName name="_xlnm.Print_Area" localSheetId="1">' 記入例 '!$A$1:$BN$49</definedName>
    <definedName name="_xlnm.Print_Area" localSheetId="2">'２ページ目以降（１枚に収まらない場合等用）'!$A$1:$AN$48</definedName>
    <definedName name="_xlnm.Print_Area" localSheetId="0">'勤務表'!$A$1:$AN$48</definedName>
    <definedName name="_xlnm.Print_Area" localSheetId="3">'登録ヘルパー等、勤務時間帯を特定し難い場合の勤務表'!$A$1:$AN$48</definedName>
    <definedName name="_xlfn_COUNTIFS">#N/A</definedName>
    <definedName name="_xlfn_IFERROR">#N/A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" authorId="0">
      <text>
        <r>
          <rPr>
            <sz val="11"/>
            <color indexed="20"/>
            <rFont val="HG丸ｺﾞｼｯｸM-PRO"/>
            <family val="3"/>
          </rPr>
          <t>年・月を入力すると、下表の曜日等が自動的に変更されます。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K2" authorId="0">
      <text>
        <r>
          <rPr>
            <sz val="11"/>
            <color indexed="16"/>
            <rFont val="HG丸ｺﾞｼｯｸM-PRO"/>
            <family val="3"/>
          </rPr>
          <t>年・月を入力すると、下表の曜日が自動的に変更されます。</t>
        </r>
      </text>
    </comment>
  </commentList>
</comments>
</file>

<file path=xl/sharedStrings.xml><?xml version="1.0" encoding="utf-8"?>
<sst xmlns="http://schemas.openxmlformats.org/spreadsheetml/2006/main" count="704" uniqueCount="109">
  <si>
    <t>（参考様式）</t>
  </si>
  <si>
    <t>管理者及び従業者の勤務（予定）表</t>
  </si>
  <si>
    <t>年</t>
  </si>
  <si>
    <t>月分</t>
  </si>
  <si>
    <t>サービス種類</t>
  </si>
  <si>
    <t>（西暦入力）</t>
  </si>
  <si>
    <t>事 業 所 名</t>
  </si>
  <si>
    <t>職　　種</t>
  </si>
  <si>
    <t>勤務
形態</t>
  </si>
  <si>
    <t>氏　　名</t>
  </si>
  <si>
    <t>　　　第　　１　　週</t>
  </si>
  <si>
    <t>　　　第　　２　　週</t>
  </si>
  <si>
    <t>　　　第　　３　　週</t>
  </si>
  <si>
    <t>　　　第　　４　　週</t>
  </si>
  <si>
    <t>合 計</t>
  </si>
  <si>
    <t>備考
（資格・
兼務状況）</t>
  </si>
  <si>
    <t>17</t>
  </si>
  <si>
    <t>月間合計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</si>
  <si>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</si>
  <si>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</si>
  <si>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</si>
  <si>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</si>
  <si>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</si>
  <si>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</si>
  <si>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</si>
  <si>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</si>
  <si>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</si>
  <si>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</si>
  <si>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</si>
  <si>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</si>
  <si>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予定</t>
  </si>
  <si>
    <t>実績</t>
  </si>
  <si>
    <t>常勤
専従</t>
  </si>
  <si>
    <t>常勤
兼務</t>
  </si>
  <si>
    <t>非常
専従</t>
  </si>
  <si>
    <t>非常
兼務</t>
  </si>
  <si>
    <t>勤務（予定）時間計</t>
  </si>
  <si>
    <t>勤務（実績）時間計</t>
  </si>
  <si>
    <t>出勤</t>
  </si>
  <si>
    <t>退社</t>
  </si>
  <si>
    <t>休憩時間</t>
  </si>
  <si>
    <t>勤務時間数</t>
  </si>
  <si>
    <t>a　</t>
  </si>
  <si>
    <t>～</t>
  </si>
  <si>
    <t>-</t>
  </si>
  <si>
    <t>⇒</t>
  </si>
  <si>
    <t>定員または利用者数：</t>
  </si>
  <si>
    <t>名</t>
  </si>
  <si>
    <t>c　</t>
  </si>
  <si>
    <t>営業日</t>
  </si>
  <si>
    <t>e　</t>
  </si>
  <si>
    <t>曜日から</t>
  </si>
  <si>
    <t>曜日</t>
  </si>
  <si>
    <t>祝日：</t>
  </si>
  <si>
    <t>g　</t>
  </si>
  <si>
    <t>サービス提供時間</t>
  </si>
  <si>
    <t>i　</t>
  </si>
  <si>
    <t>k　</t>
  </si>
  <si>
    <t>単位（通所介護のみ）</t>
  </si>
  <si>
    <t>単位中の</t>
  </si>
  <si>
    <t>単位目</t>
  </si>
  <si>
    <r>
      <rPr>
        <sz val="14"/>
        <color indexed="16"/>
        <rFont val="メイリオ"/>
        <family val="3"/>
      </rPr>
      <t>　介護保険事業者は、</t>
    </r>
    <r>
      <rPr>
        <b/>
        <sz val="14"/>
        <color indexed="16"/>
        <rFont val="メイリオ"/>
        <family val="3"/>
      </rPr>
      <t>勤務（予定）表</t>
    </r>
    <r>
      <rPr>
        <sz val="14"/>
        <color indexed="16"/>
        <rFont val="メイリオ"/>
        <family val="3"/>
      </rPr>
      <t>を</t>
    </r>
    <r>
      <rPr>
        <b/>
        <u val="single"/>
        <sz val="14"/>
        <color indexed="16"/>
        <rFont val="メイリオ"/>
        <family val="3"/>
      </rPr>
      <t>毎月作成</t>
    </r>
    <r>
      <rPr>
        <sz val="14"/>
        <color indexed="16"/>
        <rFont val="メイリオ"/>
        <family val="3"/>
      </rPr>
      <t>し、職員の日々の勤務時間や職種、常勤・非常勤の別、兼務関係等を明らかにすることが</t>
    </r>
    <r>
      <rPr>
        <b/>
        <sz val="14"/>
        <color indexed="16"/>
        <rFont val="メイリオ"/>
        <family val="3"/>
      </rPr>
      <t>指定基準上義務付けられています</t>
    </r>
    <r>
      <rPr>
        <sz val="14"/>
        <color indexed="16"/>
        <rFont val="メイリオ"/>
        <family val="3"/>
      </rPr>
      <t>。</t>
    </r>
  </si>
  <si>
    <t>（介護予防）通所介護</t>
  </si>
  <si>
    <t>デイサービスセンター○○</t>
  </si>
  <si>
    <t>A</t>
  </si>
  <si>
    <t>B</t>
  </si>
  <si>
    <t>C</t>
  </si>
  <si>
    <t>D</t>
  </si>
  <si>
    <t>管理者</t>
  </si>
  <si>
    <t>○○　○○</t>
  </si>
  <si>
    <t>なし</t>
  </si>
  <si>
    <t>月</t>
  </si>
  <si>
    <t>火</t>
  </si>
  <si>
    <t>水</t>
  </si>
  <si>
    <t>木</t>
  </si>
  <si>
    <t>金</t>
  </si>
  <si>
    <t>土</t>
  </si>
  <si>
    <t>日</t>
  </si>
  <si>
    <t>生活相談員</t>
  </si>
  <si>
    <t>□□　□□</t>
  </si>
  <si>
    <t>介護福祉士</t>
  </si>
  <si>
    <t>介護職員</t>
  </si>
  <si>
    <t>△△　△△</t>
  </si>
  <si>
    <t>介護基礎研修</t>
  </si>
  <si>
    <t>××　××</t>
  </si>
  <si>
    <t>ヘルパー２級</t>
  </si>
  <si>
    <t>○　○○</t>
  </si>
  <si>
    <t>看護職員</t>
  </si>
  <si>
    <t>□□　××</t>
  </si>
  <si>
    <t>看護師</t>
  </si>
  <si>
    <t>△　△△</t>
  </si>
  <si>
    <t>機能訓練員兼務
准看護師</t>
  </si>
  <si>
    <t>機能訓練指導員</t>
  </si>
  <si>
    <t>看護職員兼務
准看護師</t>
  </si>
  <si>
    <t>含まない</t>
  </si>
  <si>
    <t>／</t>
  </si>
  <si>
    <t>ページ</t>
  </si>
  <si>
    <t>→　年、月、事業所名等は、「勤務表」シートに入力された内容が自動的に反映されます。</t>
  </si>
  <si>
    <t>25</t>
  </si>
  <si>
    <t>勤務（予定）時間計（当ページ）</t>
  </si>
  <si>
    <t>勤務（実績）時間計（当ページ）</t>
  </si>
  <si>
    <t>（A）勤務時間帯を明確にしておくべき職員（管理者、サ責等）</t>
  </si>
  <si>
    <t>（B）勤務時間帯を特定し難い職員（登録型のヘルパー等）</t>
  </si>
  <si>
    <t xml:space="preserve"> ↓「予定」欄も、数値（勤務パターンではなく、勤務時間数）にて入力することができます。</t>
  </si>
  <si>
    <t>勤務（予定）時間計　 (B表のみ)</t>
  </si>
  <si>
    <t>勤務（実績）時間計　 (B表のみ)</t>
  </si>
  <si>
    <t>前３ヶ月利用者数平均（訪問介護）：　</t>
  </si>
  <si>
    <t xml:space="preserve">営業日 </t>
  </si>
  <si>
    <t xml:space="preserve">サービス提供時間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</si>
</sst>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AAA"/>
    <numFmt numFmtId="167" formatCode="0.00;_�"/>
    <numFmt numFmtId="168" formatCode="H:MM"/>
    <numFmt numFmtId="169" formatCode="0.00_ "/>
    <numFmt numFmtId="170" formatCode="\¥#,##0;[RED]&quot;¥-&quot;#,##0"/>
    <numFmt numFmtId="171" formatCode="#,##0_ ;[RED]\-#,##0\ "/>
  </numFmts>
  <fonts count="61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b/>
      <sz val="12"/>
      <name val="ＭＳ Ｐ明朝"/>
      <family val="1"/>
    </font>
    <font>
      <b/>
      <sz val="12"/>
      <color indexed="56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1"/>
      <name val="メイリオ"/>
      <family val="3"/>
    </font>
    <font>
      <sz val="8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0"/>
      <color indexed="23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color indexed="60"/>
      <name val="ＭＳ Ｐ明朝"/>
      <family val="1"/>
    </font>
    <font>
      <sz val="12"/>
      <color indexed="16"/>
      <name val="ＭＳ Ｐ明朝"/>
      <family val="1"/>
    </font>
    <font>
      <sz val="9"/>
      <color indexed="56"/>
      <name val="メイリオ"/>
      <family val="3"/>
    </font>
    <font>
      <sz val="14"/>
      <color indexed="16"/>
      <name val="メイリオ"/>
      <family val="3"/>
    </font>
    <font>
      <b/>
      <sz val="14"/>
      <color indexed="16"/>
      <name val="メイリオ"/>
      <family val="3"/>
    </font>
    <font>
      <b/>
      <u val="single"/>
      <sz val="14"/>
      <color indexed="16"/>
      <name val="メイリオ"/>
      <family val="3"/>
    </font>
    <font>
      <sz val="12"/>
      <color indexed="60"/>
      <name val="メイリオ"/>
      <family val="3"/>
    </font>
    <font>
      <sz val="11"/>
      <color indexed="20"/>
      <name val="HG丸ｺﾞｼｯｸM-PRO"/>
      <family val="3"/>
    </font>
    <font>
      <sz val="13"/>
      <color indexed="56"/>
      <name val="HG丸ｺﾞｼｯｸM-PRO"/>
      <family val="3"/>
    </font>
    <font>
      <u val="single"/>
      <sz val="13"/>
      <color indexed="56"/>
      <name val="HG丸ｺﾞｼｯｸM-PRO"/>
      <family val="3"/>
    </font>
    <font>
      <b/>
      <u val="single"/>
      <sz val="13"/>
      <color indexed="30"/>
      <name val="HG丸ｺﾞｼｯｸM-PRO"/>
      <family val="3"/>
    </font>
    <font>
      <b/>
      <u val="single"/>
      <sz val="13"/>
      <color indexed="56"/>
      <name val="HG丸ｺﾞｼｯｸM-PRO"/>
      <family val="3"/>
    </font>
    <font>
      <b/>
      <u val="single"/>
      <sz val="13"/>
      <color indexed="60"/>
      <name val="HG丸ｺﾞｼｯｸM-PRO"/>
      <family val="3"/>
    </font>
    <font>
      <b/>
      <sz val="13"/>
      <color indexed="60"/>
      <name val="HG丸ｺﾞｼｯｸM-PRO"/>
      <family val="3"/>
    </font>
    <font>
      <sz val="13"/>
      <color indexed="8"/>
      <name val="HG丸ｺﾞｼｯｸM-PRO"/>
      <family val="3"/>
    </font>
    <font>
      <u val="single"/>
      <sz val="13"/>
      <color indexed="8"/>
      <name val="HG丸ｺﾞｼｯｸM-PRO"/>
      <family val="3"/>
    </font>
    <font>
      <sz val="12"/>
      <color indexed="56"/>
      <name val="HG丸ｺﾞｼｯｸM-PRO"/>
      <family val="3"/>
    </font>
    <font>
      <u val="single"/>
      <sz val="12"/>
      <color indexed="56"/>
      <name val="HG丸ｺﾞｼｯｸM-PRO"/>
      <family val="3"/>
    </font>
    <font>
      <sz val="11"/>
      <color indexed="56"/>
      <name val="HG丸ｺﾞｼｯｸM-PRO"/>
      <family val="3"/>
    </font>
    <font>
      <u val="single"/>
      <sz val="11"/>
      <color indexed="56"/>
      <name val="HG丸ｺﾞｼｯｸM-PRO"/>
      <family val="3"/>
    </font>
    <font>
      <b/>
      <sz val="12"/>
      <color indexed="56"/>
      <name val="HG丸ｺﾞｼｯｸM-PRO"/>
      <family val="3"/>
    </font>
    <font>
      <sz val="11"/>
      <color indexed="10"/>
      <name val="ＭＳ Ｐ明朝"/>
      <family val="1"/>
    </font>
    <font>
      <sz val="13"/>
      <color indexed="10"/>
      <name val="HG丸ｺﾞｼｯｸM-PRO"/>
      <family val="3"/>
    </font>
    <font>
      <u val="single"/>
      <sz val="13"/>
      <color indexed="10"/>
      <name val="HG丸ｺﾞｼｯｸM-PRO"/>
      <family val="3"/>
    </font>
    <font>
      <sz val="13"/>
      <color indexed="56"/>
      <name val="ＭＳ Ｐゴシック"/>
      <family val="3"/>
    </font>
    <font>
      <b/>
      <sz val="13"/>
      <color indexed="60"/>
      <name val="ＭＳ Ｐゴシック"/>
      <family val="3"/>
    </font>
    <font>
      <b/>
      <u val="single"/>
      <sz val="12"/>
      <color indexed="56"/>
      <name val="HG丸ｺﾞｼｯｸM-PRO"/>
      <family val="3"/>
    </font>
    <font>
      <b/>
      <sz val="13"/>
      <color indexed="16"/>
      <name val="メイリオ"/>
      <family val="3"/>
    </font>
    <font>
      <sz val="14"/>
      <color indexed="56"/>
      <name val="メイリオ"/>
      <family val="3"/>
    </font>
    <font>
      <b/>
      <sz val="14"/>
      <color indexed="56"/>
      <name val="メイリオ"/>
      <family val="3"/>
    </font>
    <font>
      <b/>
      <sz val="12"/>
      <color indexed="16"/>
      <name val="HG丸ｺﾞｼｯｸM-PRO"/>
      <family val="3"/>
    </font>
    <font>
      <sz val="12"/>
      <color indexed="60"/>
      <name val="ＭＳ Ｐ明朝"/>
      <family val="1"/>
    </font>
    <font>
      <sz val="8"/>
      <color indexed="23"/>
      <name val="ＭＳ Ｐ明朝"/>
      <family val="1"/>
    </font>
    <font>
      <b/>
      <sz val="12"/>
      <color indexed="30"/>
      <name val="HG丸ｺﾞｼｯｸM-PRO"/>
      <family val="3"/>
    </font>
    <font>
      <sz val="9"/>
      <color indexed="20"/>
      <name val="HG丸ｺﾞｼｯｸM-PRO"/>
      <family val="3"/>
    </font>
    <font>
      <sz val="10"/>
      <color indexed="56"/>
      <name val="メイリオ"/>
      <family val="3"/>
    </font>
    <font>
      <sz val="11"/>
      <color indexed="16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sz val="8"/>
      <color indexed="56"/>
      <name val="HG丸ｺﾞｼｯｸM-PRO"/>
      <family val="3"/>
    </font>
    <font>
      <u val="single"/>
      <sz val="12"/>
      <color indexed="60"/>
      <name val="HG丸ｺﾞｼｯｸM-PRO"/>
      <family val="3"/>
    </font>
    <font>
      <b/>
      <u val="single"/>
      <sz val="12"/>
      <color indexed="60"/>
      <name val="HG丸ｺﾞｼｯｸM-PRO"/>
      <family val="3"/>
    </font>
    <font>
      <sz val="12"/>
      <color indexed="60"/>
      <name val="HG丸ｺﾞｼｯｸM-PRO"/>
      <family val="3"/>
    </font>
    <font>
      <sz val="11"/>
      <color indexed="8"/>
      <name val="ＭＳ 明朝"/>
      <family val="1"/>
    </font>
    <font>
      <sz val="11"/>
      <color indexed="30"/>
      <name val="ＭＳ 明朝"/>
      <family val="1"/>
    </font>
    <font>
      <b/>
      <sz val="11"/>
      <color indexed="60"/>
      <name val="ＭＳ 明朝"/>
      <family val="1"/>
    </font>
    <font>
      <sz val="11"/>
      <color indexed="56"/>
      <name val="ＭＳ 明朝"/>
      <family val="1"/>
    </font>
    <font>
      <b/>
      <sz val="8"/>
      <name val="ＭＳ Ｐ明朝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23"/>
      </bottom>
    </border>
    <border>
      <left style="thin">
        <color indexed="8"/>
      </left>
      <right style="thin">
        <color indexed="8"/>
      </right>
      <top style="hair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170" fontId="0" fillId="0" borderId="0" applyFill="0" applyBorder="0" applyAlignment="0" applyProtection="0"/>
    <xf numFmtId="9" fontId="1" fillId="0" borderId="0" applyFill="0" applyBorder="0" applyAlignment="0" applyProtection="0"/>
  </cellStyleXfs>
  <cellXfs count="155">
    <xf numFmtId="164" fontId="0" fillId="0" borderId="0" xfId="0" applyAlignment="1">
      <alignment/>
    </xf>
    <xf numFmtId="164" fontId="0" fillId="2" borderId="0" xfId="0" applyFont="1" applyFill="1" applyAlignment="1" applyProtection="1">
      <alignment/>
      <protection locked="0"/>
    </xf>
    <xf numFmtId="164" fontId="2" fillId="0" borderId="0" xfId="0" applyFont="1" applyFill="1" applyAlignment="1" applyProtection="1">
      <alignment vertical="top"/>
      <protection locked="0"/>
    </xf>
    <xf numFmtId="164" fontId="0" fillId="0" borderId="0" xfId="0" applyFont="1" applyFill="1" applyAlignment="1" applyProtection="1">
      <alignment/>
      <protection locked="0"/>
    </xf>
    <xf numFmtId="164" fontId="3" fillId="0" borderId="1" xfId="0" applyFont="1" applyFill="1" applyBorder="1" applyAlignment="1" applyProtection="1">
      <alignment horizontal="center" shrinkToFit="1"/>
      <protection locked="0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5" fillId="0" borderId="0" xfId="0" applyFont="1" applyFill="1" applyBorder="1" applyAlignment="1" applyProtection="1">
      <alignment horizontal="center"/>
      <protection locked="0"/>
    </xf>
    <xf numFmtId="164" fontId="0" fillId="3" borderId="3" xfId="0" applyFill="1" applyBorder="1" applyAlignment="1" applyProtection="1">
      <alignment horizontal="center" vertical="center" shrinkToFit="1"/>
      <protection locked="0"/>
    </xf>
    <xf numFmtId="164" fontId="3" fillId="0" borderId="0" xfId="0" applyFont="1" applyFill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4" fontId="6" fillId="0" borderId="0" xfId="0" applyFont="1" applyFill="1" applyBorder="1" applyAlignment="1" applyProtection="1">
      <alignment horizontal="center" vertical="top"/>
      <protection locked="0"/>
    </xf>
    <xf numFmtId="164" fontId="5" fillId="0" borderId="0" xfId="0" applyFont="1" applyFill="1" applyAlignment="1" applyProtection="1">
      <alignment/>
      <protection locked="0"/>
    </xf>
    <xf numFmtId="164" fontId="7" fillId="0" borderId="3" xfId="0" applyFont="1" applyFill="1" applyBorder="1" applyAlignment="1" applyProtection="1">
      <alignment horizontal="center" vertical="center"/>
      <protection locked="0"/>
    </xf>
    <xf numFmtId="164" fontId="8" fillId="0" borderId="3" xfId="0" applyFont="1" applyFill="1" applyBorder="1" applyAlignment="1" applyProtection="1">
      <alignment horizontal="center" vertical="center" wrapText="1"/>
      <protection locked="0"/>
    </xf>
    <xf numFmtId="164" fontId="9" fillId="0" borderId="3" xfId="0" applyFont="1" applyFill="1" applyBorder="1" applyAlignment="1" applyProtection="1">
      <alignment horizontal="center" vertical="center"/>
      <protection locked="0"/>
    </xf>
    <xf numFmtId="164" fontId="0" fillId="0" borderId="4" xfId="0" applyFont="1" applyFill="1" applyBorder="1" applyAlignment="1" applyProtection="1">
      <alignment horizontal="center" vertical="center"/>
      <protection locked="0"/>
    </xf>
    <xf numFmtId="164" fontId="0" fillId="0" borderId="3" xfId="0" applyFont="1" applyFill="1" applyBorder="1" applyAlignment="1" applyProtection="1">
      <alignment horizontal="center" vertical="center"/>
      <protection locked="0"/>
    </xf>
    <xf numFmtId="164" fontId="0" fillId="0" borderId="3" xfId="0" applyFont="1" applyFill="1" applyBorder="1" applyAlignment="1" applyProtection="1">
      <alignment horizontal="center"/>
      <protection locked="0"/>
    </xf>
    <xf numFmtId="164" fontId="9" fillId="0" borderId="3" xfId="0" applyFont="1" applyFill="1" applyBorder="1" applyAlignment="1" applyProtection="1">
      <alignment horizontal="center" vertical="center" shrinkToFit="1"/>
      <protection locked="0"/>
    </xf>
    <xf numFmtId="164" fontId="10" fillId="0" borderId="3" xfId="0" applyFont="1" applyFill="1" applyBorder="1" applyAlignment="1" applyProtection="1">
      <alignment horizontal="center" vertical="center" wrapText="1"/>
      <protection locked="0"/>
    </xf>
    <xf numFmtId="165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Font="1" applyFill="1" applyAlignment="1" applyProtection="1">
      <alignment/>
      <protection/>
    </xf>
    <xf numFmtId="166" fontId="9" fillId="0" borderId="3" xfId="0" applyNumberFormat="1" applyFont="1" applyFill="1" applyBorder="1" applyAlignment="1" applyProtection="1">
      <alignment horizontal="center" vertical="center"/>
      <protection/>
    </xf>
    <xf numFmtId="164" fontId="11" fillId="2" borderId="3" xfId="0" applyFont="1" applyFill="1" applyBorder="1" applyAlignment="1" applyProtection="1">
      <alignment horizontal="center" vertical="center"/>
      <protection/>
    </xf>
    <xf numFmtId="164" fontId="6" fillId="3" borderId="3" xfId="0" applyFont="1" applyFill="1" applyBorder="1" applyAlignment="1" applyProtection="1">
      <alignment horizontal="center" vertical="center" wrapText="1"/>
      <protection locked="0"/>
    </xf>
    <xf numFmtId="164" fontId="2" fillId="3" borderId="5" xfId="0" applyFont="1" applyFill="1" applyBorder="1" applyAlignment="1" applyProtection="1">
      <alignment horizontal="center" vertical="center" wrapText="1"/>
      <protection locked="0"/>
    </xf>
    <xf numFmtId="164" fontId="6" fillId="0" borderId="6" xfId="0" applyFont="1" applyFill="1" applyBorder="1" applyAlignment="1" applyProtection="1">
      <alignment horizontal="center" vertical="center"/>
      <protection locked="0"/>
    </xf>
    <xf numFmtId="164" fontId="12" fillId="3" borderId="6" xfId="0" applyFont="1" applyFill="1" applyBorder="1" applyAlignment="1" applyProtection="1">
      <alignment horizontal="center" vertical="center"/>
      <protection locked="0"/>
    </xf>
    <xf numFmtId="164" fontId="13" fillId="0" borderId="6" xfId="0" applyFont="1" applyFill="1" applyBorder="1" applyAlignment="1" applyProtection="1">
      <alignment shrinkToFit="1"/>
      <protection/>
    </xf>
    <xf numFmtId="164" fontId="0" fillId="2" borderId="0" xfId="0" applyFill="1" applyAlignment="1" applyProtection="1">
      <alignment/>
      <protection locked="0"/>
    </xf>
    <xf numFmtId="164" fontId="14" fillId="0" borderId="7" xfId="0" applyFont="1" applyFill="1" applyBorder="1" applyAlignment="1" applyProtection="1">
      <alignment horizontal="center" vertical="center"/>
      <protection locked="0"/>
    </xf>
    <xf numFmtId="164" fontId="14" fillId="3" borderId="7" xfId="0" applyNumberFormat="1" applyFont="1" applyFill="1" applyBorder="1" applyAlignment="1" applyProtection="1">
      <alignment horizontal="center" vertical="center"/>
      <protection locked="0"/>
    </xf>
    <xf numFmtId="167" fontId="14" fillId="0" borderId="7" xfId="0" applyNumberFormat="1" applyFont="1" applyFill="1" applyBorder="1" applyAlignment="1" applyProtection="1">
      <alignment shrinkToFit="1"/>
      <protection/>
    </xf>
    <xf numFmtId="164" fontId="15" fillId="2" borderId="0" xfId="0" applyFont="1" applyFill="1" applyAlignment="1" applyProtection="1">
      <alignment/>
      <protection locked="0"/>
    </xf>
    <xf numFmtId="164" fontId="11" fillId="2" borderId="0" xfId="0" applyFont="1" applyFill="1" applyAlignment="1" applyProtection="1">
      <alignment wrapText="1"/>
      <protection/>
    </xf>
    <xf numFmtId="164" fontId="0" fillId="0" borderId="8" xfId="0" applyFont="1" applyFill="1" applyBorder="1" applyAlignment="1" applyProtection="1">
      <alignment shrinkToFit="1"/>
      <protection/>
    </xf>
    <xf numFmtId="164" fontId="6" fillId="3" borderId="3" xfId="0" applyFont="1" applyFill="1" applyBorder="1" applyAlignment="1" applyProtection="1">
      <alignment horizontal="center" vertical="center"/>
      <protection locked="0"/>
    </xf>
    <xf numFmtId="167" fontId="14" fillId="0" borderId="9" xfId="0" applyNumberFormat="1" applyFont="1" applyFill="1" applyBorder="1" applyAlignment="1" applyProtection="1">
      <alignment shrinkToFit="1"/>
      <protection/>
    </xf>
    <xf numFmtId="164" fontId="2" fillId="3" borderId="3" xfId="0" applyFont="1" applyFill="1" applyBorder="1" applyAlignment="1" applyProtection="1">
      <alignment horizontal="center" vertical="center" wrapText="1"/>
      <protection locked="0"/>
    </xf>
    <xf numFmtId="164" fontId="0" fillId="0" borderId="3" xfId="0" applyFont="1" applyFill="1" applyBorder="1" applyAlignment="1" applyProtection="1">
      <alignment horizontal="center" vertical="center"/>
      <protection/>
    </xf>
    <xf numFmtId="164" fontId="2" fillId="0" borderId="10" xfId="0" applyFont="1" applyFill="1" applyBorder="1" applyAlignment="1" applyProtection="1">
      <alignment horizontal="center" shrinkToFit="1"/>
      <protection locked="0"/>
    </xf>
    <xf numFmtId="164" fontId="6" fillId="0" borderId="0" xfId="0" applyFont="1" applyFill="1" applyAlignment="1" applyProtection="1">
      <alignment shrinkToFit="1"/>
      <protection locked="0"/>
    </xf>
    <xf numFmtId="164" fontId="6" fillId="0" borderId="0" xfId="0" applyFont="1" applyFill="1" applyBorder="1" applyAlignment="1" applyProtection="1">
      <alignment shrinkToFit="1"/>
      <protection locked="0"/>
    </xf>
    <xf numFmtId="164" fontId="13" fillId="0" borderId="0" xfId="0" applyFont="1" applyFill="1" applyBorder="1" applyAlignment="1" applyProtection="1">
      <alignment horizontal="right" vertical="center"/>
      <protection locked="0"/>
    </xf>
    <xf numFmtId="168" fontId="0" fillId="3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9" fontId="0" fillId="0" borderId="3" xfId="0" applyNumberFormat="1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Border="1" applyAlignment="1" applyProtection="1">
      <alignment horizontal="left" vertical="center"/>
      <protection locked="0"/>
    </xf>
    <xf numFmtId="164" fontId="0" fillId="3" borderId="3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left" vertical="center"/>
      <protection locked="0"/>
    </xf>
    <xf numFmtId="164" fontId="16" fillId="0" borderId="0" xfId="0" applyFont="1" applyFill="1" applyBorder="1" applyAlignment="1" applyProtection="1">
      <alignment horizontal="left"/>
      <protection locked="0"/>
    </xf>
    <xf numFmtId="168" fontId="0" fillId="3" borderId="3" xfId="0" applyNumberForma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right" vertical="center"/>
      <protection locked="0"/>
    </xf>
    <xf numFmtId="164" fontId="16" fillId="0" borderId="0" xfId="0" applyFont="1" applyFill="1" applyAlignment="1" applyProtection="1">
      <alignment horizontal="left"/>
      <protection locked="0"/>
    </xf>
    <xf numFmtId="164" fontId="0" fillId="0" borderId="0" xfId="0" applyFont="1" applyFill="1" applyAlignment="1" applyProtection="1">
      <alignment horizontal="left" vertical="center"/>
      <protection locked="0"/>
    </xf>
    <xf numFmtId="171" fontId="0" fillId="3" borderId="3" xfId="18" applyNumberFormat="1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Alignment="1" applyProtection="1">
      <alignment/>
      <protection locked="0"/>
    </xf>
    <xf numFmtId="164" fontId="17" fillId="2" borderId="0" xfId="0" applyFont="1" applyFill="1" applyBorder="1" applyAlignment="1" applyProtection="1">
      <alignment horizontal="left" vertical="top" wrapText="1"/>
      <protection locked="0"/>
    </xf>
    <xf numFmtId="164" fontId="20" fillId="2" borderId="0" xfId="0" applyFont="1" applyFill="1" applyAlignment="1" applyProtection="1">
      <alignment vertical="top" wrapText="1"/>
      <protection locked="0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0" fillId="3" borderId="3" xfId="0" applyFont="1" applyFill="1" applyBorder="1" applyAlignment="1">
      <alignment horizontal="center" vertical="center"/>
    </xf>
    <xf numFmtId="164" fontId="14" fillId="0" borderId="11" xfId="0" applyFont="1" applyBorder="1" applyAlignment="1">
      <alignment horizontal="center" vertical="top"/>
    </xf>
    <xf numFmtId="164" fontId="5" fillId="0" borderId="0" xfId="0" applyFont="1" applyAlignment="1">
      <alignment/>
    </xf>
    <xf numFmtId="164" fontId="13" fillId="0" borderId="3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 shrinkToFit="1"/>
    </xf>
    <xf numFmtId="164" fontId="2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4" fontId="2" fillId="3" borderId="3" xfId="0" applyFont="1" applyFill="1" applyBorder="1" applyAlignment="1">
      <alignment horizontal="center" vertical="center" shrinkToFit="1"/>
    </xf>
    <xf numFmtId="164" fontId="2" fillId="3" borderId="5" xfId="0" applyFont="1" applyFill="1" applyBorder="1" applyAlignment="1">
      <alignment horizontal="center" vertical="center"/>
    </xf>
    <xf numFmtId="164" fontId="6" fillId="0" borderId="6" xfId="0" applyFont="1" applyFill="1" applyBorder="1" applyAlignment="1">
      <alignment horizontal="center" vertical="center"/>
    </xf>
    <xf numFmtId="164" fontId="12" fillId="3" borderId="6" xfId="0" applyFont="1" applyFill="1" applyBorder="1" applyAlignment="1">
      <alignment horizontal="center" vertical="center"/>
    </xf>
    <xf numFmtId="164" fontId="13" fillId="0" borderId="6" xfId="0" applyFont="1" applyBorder="1" applyAlignment="1">
      <alignment shrinkToFit="1"/>
    </xf>
    <xf numFmtId="164" fontId="2" fillId="3" borderId="3" xfId="0" applyFont="1" applyFill="1" applyBorder="1" applyAlignment="1">
      <alignment horizontal="center" vertical="center" wrapText="1"/>
    </xf>
    <xf numFmtId="164" fontId="14" fillId="0" borderId="7" xfId="0" applyFont="1" applyFill="1" applyBorder="1" applyAlignment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/>
    </xf>
    <xf numFmtId="167" fontId="14" fillId="0" borderId="7" xfId="0" applyNumberFormat="1" applyFont="1" applyBorder="1" applyAlignment="1">
      <alignment shrinkToFit="1"/>
    </xf>
    <xf numFmtId="164" fontId="35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8" xfId="0" applyFont="1" applyBorder="1" applyAlignment="1">
      <alignment shrinkToFit="1"/>
    </xf>
    <xf numFmtId="164" fontId="2" fillId="3" borderId="3" xfId="0" applyFont="1" applyFill="1" applyBorder="1" applyAlignment="1">
      <alignment horizontal="center" vertical="center"/>
    </xf>
    <xf numFmtId="167" fontId="14" fillId="0" borderId="9" xfId="0" applyNumberFormat="1" applyFont="1" applyBorder="1" applyAlignment="1">
      <alignment shrinkToFi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shrinkToFit="1"/>
    </xf>
    <xf numFmtId="164" fontId="6" fillId="0" borderId="0" xfId="0" applyFont="1" applyAlignment="1">
      <alignment shrinkToFit="1"/>
    </xf>
    <xf numFmtId="164" fontId="6" fillId="0" borderId="0" xfId="0" applyFont="1" applyBorder="1" applyAlignment="1">
      <alignment shrinkToFit="1"/>
    </xf>
    <xf numFmtId="164" fontId="10" fillId="0" borderId="0" xfId="0" applyFont="1" applyBorder="1" applyAlignment="1">
      <alignment horizontal="left" vertical="center"/>
    </xf>
    <xf numFmtId="164" fontId="5" fillId="3" borderId="3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right" vertical="center"/>
    </xf>
    <xf numFmtId="168" fontId="0" fillId="3" borderId="3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9" fontId="0" fillId="0" borderId="3" xfId="0" applyNumberFormat="1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left"/>
    </xf>
    <xf numFmtId="164" fontId="0" fillId="0" borderId="0" xfId="0" applyFont="1" applyBorder="1" applyAlignment="1">
      <alignment horizontal="right" vertical="center"/>
    </xf>
    <xf numFmtId="164" fontId="10" fillId="0" borderId="0" xfId="0" applyFont="1" applyAlignment="1">
      <alignment horizontal="left"/>
    </xf>
    <xf numFmtId="164" fontId="0" fillId="0" borderId="0" xfId="0" applyFont="1" applyAlignment="1">
      <alignment horizontal="left" vertical="center"/>
    </xf>
    <xf numFmtId="171" fontId="0" fillId="3" borderId="3" xfId="18" applyNumberFormat="1" applyFont="1" applyFill="1" applyBorder="1" applyAlignment="1" applyProtection="1">
      <alignment horizontal="center" vertical="center"/>
      <protection/>
    </xf>
    <xf numFmtId="165" fontId="12" fillId="0" borderId="3" xfId="0" applyNumberFormat="1" applyFont="1" applyFill="1" applyBorder="1" applyAlignment="1" applyProtection="1">
      <alignment horizontal="center" vertical="center"/>
      <protection/>
    </xf>
    <xf numFmtId="164" fontId="0" fillId="3" borderId="2" xfId="0" applyFont="1" applyFill="1" applyBorder="1" applyAlignment="1" applyProtection="1">
      <alignment horizontal="center" vertical="center"/>
      <protection locked="0"/>
    </xf>
    <xf numFmtId="164" fontId="0" fillId="0" borderId="3" xfId="0" applyFill="1" applyBorder="1" applyAlignment="1" applyProtection="1">
      <alignment horizontal="center" vertical="center" shrinkToFit="1"/>
      <protection/>
    </xf>
    <xf numFmtId="164" fontId="41" fillId="2" borderId="0" xfId="0" applyFont="1" applyFill="1" applyBorder="1" applyAlignment="1" applyProtection="1">
      <alignment horizontal="left" vertical="top" wrapText="1"/>
      <protection locked="0"/>
    </xf>
    <xf numFmtId="164" fontId="6" fillId="0" borderId="11" xfId="0" applyFont="1" applyFill="1" applyBorder="1" applyAlignment="1" applyProtection="1">
      <alignment horizontal="center" vertical="top"/>
      <protection locked="0"/>
    </xf>
    <xf numFmtId="164" fontId="9" fillId="0" borderId="4" xfId="0" applyFont="1" applyFill="1" applyBorder="1" applyAlignment="1" applyProtection="1">
      <alignment horizontal="center" vertical="center"/>
      <protection locked="0"/>
    </xf>
    <xf numFmtId="164" fontId="11" fillId="2" borderId="0" xfId="0" applyFont="1" applyFill="1" applyAlignment="1" applyProtection="1">
      <alignment/>
      <protection locked="0"/>
    </xf>
    <xf numFmtId="164" fontId="0" fillId="2" borderId="0" xfId="0" applyFont="1" applyFill="1" applyBorder="1" applyAlignment="1" applyProtection="1">
      <alignment/>
      <protection locked="0"/>
    </xf>
    <xf numFmtId="164" fontId="2" fillId="2" borderId="10" xfId="0" applyFont="1" applyFill="1" applyBorder="1" applyAlignment="1" applyProtection="1">
      <alignment horizontal="center" shrinkToFit="1"/>
      <protection locked="0"/>
    </xf>
    <xf numFmtId="164" fontId="6" fillId="2" borderId="0" xfId="0" applyFont="1" applyFill="1" applyAlignment="1" applyProtection="1">
      <alignment shrinkToFit="1"/>
      <protection locked="0"/>
    </xf>
    <xf numFmtId="164" fontId="6" fillId="2" borderId="0" xfId="0" applyFont="1" applyFill="1" applyBorder="1" applyAlignment="1" applyProtection="1">
      <alignment shrinkToFit="1"/>
      <protection locked="0"/>
    </xf>
    <xf numFmtId="164" fontId="0" fillId="2" borderId="0" xfId="0" applyFont="1" applyFill="1" applyBorder="1" applyAlignment="1" applyProtection="1">
      <alignment horizontal="center" vertical="center"/>
      <protection locked="0"/>
    </xf>
    <xf numFmtId="164" fontId="13" fillId="2" borderId="0" xfId="0" applyFont="1" applyFill="1" applyBorder="1" applyAlignment="1" applyProtection="1">
      <alignment horizontal="right" vertical="center"/>
      <protection locked="0"/>
    </xf>
    <xf numFmtId="168" fontId="0" fillId="2" borderId="3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Alignment="1" applyProtection="1">
      <alignment horizontal="center" vertical="center"/>
      <protection locked="0"/>
    </xf>
    <xf numFmtId="169" fontId="0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2" borderId="0" xfId="0" applyFont="1" applyFill="1" applyBorder="1" applyAlignment="1" applyProtection="1">
      <alignment horizontal="center" vertical="center"/>
      <protection locked="0"/>
    </xf>
    <xf numFmtId="164" fontId="3" fillId="4" borderId="3" xfId="0" applyNumberFormat="1" applyFont="1" applyFill="1" applyBorder="1" applyAlignment="1" applyProtection="1">
      <alignment horizontal="center" vertical="center"/>
      <protection locked="0"/>
    </xf>
    <xf numFmtId="164" fontId="0" fillId="4" borderId="3" xfId="0" applyFill="1" applyBorder="1" applyAlignment="1" applyProtection="1">
      <alignment horizontal="center" vertical="center" shrinkToFit="1"/>
      <protection locked="0"/>
    </xf>
    <xf numFmtId="164" fontId="44" fillId="0" borderId="0" xfId="0" applyFont="1" applyFill="1" applyAlignment="1" applyProtection="1">
      <alignment vertical="center"/>
      <protection locked="0"/>
    </xf>
    <xf numFmtId="164" fontId="45" fillId="2" borderId="0" xfId="0" applyFont="1" applyFill="1" applyAlignment="1" applyProtection="1">
      <alignment/>
      <protection locked="0"/>
    </xf>
    <xf numFmtId="164" fontId="11" fillId="2" borderId="0" xfId="0" applyFont="1" applyFill="1" applyBorder="1" applyAlignment="1" applyProtection="1">
      <alignment horizontal="center" vertical="center"/>
      <protection/>
    </xf>
    <xf numFmtId="164" fontId="46" fillId="2" borderId="0" xfId="0" applyFont="1" applyFill="1" applyAlignment="1" applyProtection="1">
      <alignment wrapText="1"/>
      <protection/>
    </xf>
    <xf numFmtId="164" fontId="47" fillId="0" borderId="0" xfId="0" applyFont="1" applyFill="1" applyAlignment="1" applyProtection="1">
      <alignment vertical="center"/>
      <protection locked="0"/>
    </xf>
    <xf numFmtId="164" fontId="48" fillId="0" borderId="0" xfId="0" applyFont="1" applyFill="1" applyAlignment="1" applyProtection="1">
      <alignment horizontal="center"/>
      <protection locked="0"/>
    </xf>
    <xf numFmtId="164" fontId="21" fillId="0" borderId="0" xfId="0" applyFont="1" applyFill="1" applyAlignment="1" applyProtection="1">
      <alignment/>
      <protection locked="0"/>
    </xf>
    <xf numFmtId="164" fontId="6" fillId="5" borderId="3" xfId="0" applyFont="1" applyFill="1" applyBorder="1" applyAlignment="1" applyProtection="1">
      <alignment horizontal="center" vertical="center" wrapText="1"/>
      <protection locked="0"/>
    </xf>
    <xf numFmtId="164" fontId="2" fillId="5" borderId="5" xfId="0" applyFont="1" applyFill="1" applyBorder="1" applyAlignment="1" applyProtection="1">
      <alignment horizontal="center" vertical="center" wrapText="1"/>
      <protection locked="0"/>
    </xf>
    <xf numFmtId="164" fontId="6" fillId="0" borderId="8" xfId="0" applyFont="1" applyFill="1" applyBorder="1" applyAlignment="1" applyProtection="1">
      <alignment horizontal="center" vertical="center" shrinkToFit="1"/>
      <protection locked="0"/>
    </xf>
    <xf numFmtId="164" fontId="13" fillId="5" borderId="8" xfId="0" applyNumberFormat="1" applyFont="1" applyFill="1" applyBorder="1" applyAlignment="1" applyProtection="1">
      <alignment horizontal="center" vertical="center" shrinkToFit="1"/>
      <protection locked="0"/>
    </xf>
    <xf numFmtId="167" fontId="13" fillId="0" borderId="8" xfId="0" applyNumberFormat="1" applyFont="1" applyFill="1" applyBorder="1" applyAlignment="1" applyProtection="1">
      <alignment shrinkToFit="1"/>
      <protection/>
    </xf>
    <xf numFmtId="164" fontId="14" fillId="0" borderId="9" xfId="0" applyFont="1" applyFill="1" applyBorder="1" applyAlignment="1" applyProtection="1">
      <alignment horizontal="center" vertical="center" shrinkToFit="1"/>
      <protection locked="0"/>
    </xf>
    <xf numFmtId="164" fontId="14" fillId="5" borderId="9" xfId="0" applyNumberFormat="1" applyFont="1" applyFill="1" applyBorder="1" applyAlignment="1" applyProtection="1">
      <alignment horizontal="center" vertical="center" shrinkToFit="1"/>
      <protection locked="0"/>
    </xf>
    <xf numFmtId="164" fontId="2" fillId="5" borderId="3" xfId="0" applyFont="1" applyFill="1" applyBorder="1" applyAlignment="1" applyProtection="1">
      <alignment horizontal="center" vertical="center" wrapText="1"/>
      <protection locked="0"/>
    </xf>
    <xf numFmtId="164" fontId="6" fillId="5" borderId="3" xfId="0" applyFont="1" applyFill="1" applyBorder="1" applyAlignment="1" applyProtection="1">
      <alignment horizontal="center" vertical="center"/>
      <protection locked="0"/>
    </xf>
    <xf numFmtId="167" fontId="0" fillId="0" borderId="3" xfId="0" applyNumberFormat="1" applyFont="1" applyFill="1" applyBorder="1" applyAlignment="1" applyProtection="1">
      <alignment horizontal="center" vertical="center"/>
      <protection/>
    </xf>
    <xf numFmtId="168" fontId="0" fillId="4" borderId="3" xfId="0" applyNumberFormat="1" applyFont="1" applyFill="1" applyBorder="1" applyAlignment="1" applyProtection="1">
      <alignment horizontal="center" vertical="center"/>
      <protection locked="0"/>
    </xf>
    <xf numFmtId="164" fontId="49" fillId="0" borderId="0" xfId="0" applyFont="1" applyFill="1" applyBorder="1" applyAlignment="1" applyProtection="1">
      <alignment horizontal="right" vertical="center"/>
      <protection locked="0"/>
    </xf>
    <xf numFmtId="164" fontId="0" fillId="4" borderId="3" xfId="0" applyFont="1" applyFill="1" applyBorder="1" applyAlignment="1" applyProtection="1">
      <alignment horizontal="center" vertical="center"/>
      <protection locked="0"/>
    </xf>
    <xf numFmtId="168" fontId="0" fillId="4" borderId="3" xfId="0" applyNumberForma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ont>
        <b val="0"/>
        <color rgb="FF00CCFF"/>
      </font>
      <border/>
    </dxf>
    <dxf>
      <font>
        <b val="0"/>
        <color rgb="FFFF0000"/>
      </font>
      <border/>
    </dxf>
    <dxf>
      <font>
        <b val="0"/>
        <color rgb="FF969696"/>
      </font>
      <border/>
    </dxf>
    <dxf>
      <font>
        <b val="0"/>
        <i/>
        <color rgb="FF800000"/>
      </font>
      <border/>
    </dxf>
    <dxf>
      <font>
        <b/>
        <i val="0"/>
        <color rgb="FF000080"/>
      </font>
      <border/>
    </dxf>
    <dxf>
      <font>
        <b val="0"/>
        <color rgb="FFFFFFFF"/>
      </font>
      <border/>
    </dxf>
    <dxf>
      <font>
        <b val="0"/>
        <color rgb="FF800000"/>
      </font>
      <border/>
    </dxf>
    <dxf>
      <font>
        <b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40</xdr:col>
      <xdr:colOff>161925</xdr:colOff>
      <xdr:row>5</xdr:row>
      <xdr:rowOff>104775</xdr:rowOff>
    </xdr:from>
    <xdr:to>
      <xdr:col>54</xdr:col>
      <xdr:colOff>304800</xdr:colOff>
      <xdr:row>34</xdr:row>
      <xdr:rowOff>142875</xdr:rowOff>
    </xdr:to>
    <xdr:sp>
      <xdr:nvSpPr>
        <xdr:cNvPr id="1" name="角丸四角形 3"/>
        <xdr:cNvSpPr>
          <a:spLocks/>
        </xdr:cNvSpPr>
      </xdr:nvSpPr>
      <xdr:spPr>
        <a:xfrm>
          <a:off x="13192125" y="1047750"/>
          <a:ext cx="3629025" cy="5257800"/>
        </a:xfrm>
        <a:prstGeom prst="roundRect">
          <a:avLst/>
        </a:prstGeom>
        <a:solidFill>
          <a:srgbClr val="E6E0E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3366"/>
              </a:solidFill>
            </a:rPr>
            <a:t> 
上段の</a:t>
          </a:r>
          <a:r>
            <a:rPr lang="en-US" cap="none" sz="1300" b="0" i="0" u="sng" baseline="0">
              <a:solidFill>
                <a:srgbClr val="003366"/>
              </a:solidFill>
            </a:rPr>
            <a:t>「</a:t>
          </a:r>
          <a:r>
            <a:rPr lang="en-US" cap="none" sz="1300" b="1" i="0" u="sng" baseline="0">
              <a:solidFill>
                <a:srgbClr val="0066CC"/>
              </a:solidFill>
            </a:rPr>
            <a:t>予定</a:t>
          </a:r>
          <a:r>
            <a:rPr lang="en-US" cap="none" sz="1300" b="0" i="0" u="sng" baseline="0">
              <a:solidFill>
                <a:srgbClr val="003366"/>
              </a:solidFill>
            </a:rPr>
            <a:t>」には、</a:t>
          </a:r>
          <a:r>
            <a:rPr lang="en-US" cap="none" sz="1300" b="1" i="0" u="sng" baseline="0">
              <a:solidFill>
                <a:srgbClr val="003366"/>
              </a:solidFill>
            </a:rPr>
            <a:t>勤務パターン（ａ～ｌ）</a:t>
          </a:r>
          <a:r>
            <a:rPr lang="en-US" cap="none" sz="1300" b="0" i="0" u="sng" baseline="0">
              <a:solidFill>
                <a:srgbClr val="003366"/>
              </a:solidFill>
            </a:rPr>
            <a:t>を入力</a:t>
          </a:r>
          <a:r>
            <a:rPr lang="en-US" cap="none" sz="1300" b="0" i="0" u="none" baseline="0">
              <a:solidFill>
                <a:srgbClr val="003366"/>
              </a:solidFill>
            </a:rPr>
            <a:t>してください。
 下段の</a:t>
          </a:r>
          <a:r>
            <a:rPr lang="en-US" cap="none" sz="1300" b="0" i="0" u="sng" baseline="0">
              <a:solidFill>
                <a:srgbClr val="003366"/>
              </a:solidFill>
            </a:rPr>
            <a:t>「</a:t>
          </a:r>
          <a:r>
            <a:rPr lang="en-US" cap="none" sz="1300" b="1" i="0" u="sng" baseline="0">
              <a:solidFill>
                <a:srgbClr val="993300"/>
              </a:solidFill>
            </a:rPr>
            <a:t>実績</a:t>
          </a:r>
          <a:r>
            <a:rPr lang="en-US" cap="none" sz="1300" b="0" i="0" u="sng" baseline="0">
              <a:solidFill>
                <a:srgbClr val="003366"/>
              </a:solidFill>
            </a:rPr>
            <a:t>」には、実際に勤務した時間を</a:t>
          </a:r>
          <a:r>
            <a:rPr lang="en-US" cap="none" sz="1300" b="1" i="0" u="sng" baseline="0">
              <a:solidFill>
                <a:srgbClr val="003366"/>
              </a:solidFill>
            </a:rPr>
            <a:t>数値にて</a:t>
          </a:r>
          <a:r>
            <a:rPr lang="en-US" cap="none" sz="1300" b="0" i="0" u="sng" baseline="0">
              <a:solidFill>
                <a:srgbClr val="003366"/>
              </a:solidFill>
            </a:rPr>
            <a:t>（7：45分なら、"7.75"と）入力</a:t>
          </a:r>
          <a:r>
            <a:rPr lang="en-US" cap="none" sz="1300" b="0" i="0" u="none" baseline="0">
              <a:solidFill>
                <a:srgbClr val="003366"/>
              </a:solidFill>
            </a:rPr>
            <a:t>してください。
（※）「実績」欄の数値入力（例）
7：１5  → 「</a:t>
          </a:r>
          <a:r>
            <a:rPr lang="en-US" cap="none" sz="1300" b="1" i="0" u="none" baseline="0">
              <a:solidFill>
                <a:srgbClr val="993300"/>
              </a:solidFill>
            </a:rPr>
            <a:t>7．25</a:t>
          </a:r>
          <a:r>
            <a:rPr lang="en-US" cap="none" sz="1300" b="0" i="0" u="none" baseline="0">
              <a:solidFill>
                <a:srgbClr val="003366"/>
              </a:solidFill>
            </a:rPr>
            <a:t>」
7：30  → 「</a:t>
          </a:r>
          <a:r>
            <a:rPr lang="en-US" cap="none" sz="1300" b="1" i="0" u="none" baseline="0">
              <a:solidFill>
                <a:srgbClr val="993300"/>
              </a:solidFill>
            </a:rPr>
            <a:t>7．5</a:t>
          </a:r>
          <a:r>
            <a:rPr lang="en-US" cap="none" sz="1300" b="0" i="0" u="none" baseline="0">
              <a:solidFill>
                <a:srgbClr val="003366"/>
              </a:solidFill>
            </a:rPr>
            <a:t>」
7：45 →  「</a:t>
          </a:r>
          <a:r>
            <a:rPr lang="en-US" cap="none" sz="1300" b="1" i="0" u="none" baseline="0">
              <a:solidFill>
                <a:srgbClr val="993300"/>
              </a:solidFill>
            </a:rPr>
            <a:t>7．75</a:t>
          </a:r>
          <a:r>
            <a:rPr lang="en-US" cap="none" sz="1300" b="0" i="0" u="none" baseline="0">
              <a:solidFill>
                <a:srgbClr val="003366"/>
              </a:solidFill>
            </a:rPr>
            <a:t>」
8：00 →  「</a:t>
          </a:r>
          <a:r>
            <a:rPr lang="en-US" cap="none" sz="1300" b="1" i="0" u="none" baseline="0">
              <a:solidFill>
                <a:srgbClr val="993300"/>
              </a:solidFill>
            </a:rPr>
            <a:t>8</a:t>
          </a:r>
          <a:r>
            <a:rPr lang="en-US" cap="none" sz="1300" b="0" i="0" u="none" baseline="0">
              <a:solidFill>
                <a:srgbClr val="003366"/>
              </a:solidFill>
            </a:rPr>
            <a:t>」
と入力
</a:t>
          </a:r>
          <a:r>
            <a:rPr lang="en-US" cap="none" sz="1300" b="0" i="0" u="none" baseline="0">
              <a:solidFill>
                <a:srgbClr val="000000"/>
              </a:solidFill>
            </a:rPr>
            <a:t>なお、当表を</a:t>
          </a:r>
          <a:r>
            <a:rPr lang="en-US" cap="none" sz="1300" b="0" i="0" u="sng" baseline="0">
              <a:solidFill>
                <a:srgbClr val="000000"/>
              </a:solidFill>
            </a:rPr>
            <a:t>申請・届出等の手続きに使用される場合、「実績」欄は記入不要です。
</a:t>
          </a:r>
          <a:r>
            <a:rPr lang="en-US" cap="none" sz="13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 editAs="absolute">
    <xdr:from>
      <xdr:col>40</xdr:col>
      <xdr:colOff>114300</xdr:colOff>
      <xdr:row>46</xdr:row>
      <xdr:rowOff>9525</xdr:rowOff>
    </xdr:from>
    <xdr:to>
      <xdr:col>54</xdr:col>
      <xdr:colOff>200025</xdr:colOff>
      <xdr:row>49</xdr:row>
      <xdr:rowOff>38100</xdr:rowOff>
    </xdr:to>
    <xdr:sp>
      <xdr:nvSpPr>
        <xdr:cNvPr id="2" name="角丸四角形 6"/>
        <xdr:cNvSpPr>
          <a:spLocks/>
        </xdr:cNvSpPr>
      </xdr:nvSpPr>
      <xdr:spPr>
        <a:xfrm>
          <a:off x="13144500" y="8229600"/>
          <a:ext cx="3571875" cy="638175"/>
        </a:xfrm>
        <a:prstGeom prst="roundRect">
          <a:avLst/>
        </a:prstGeom>
        <a:solidFill>
          <a:srgbClr val="E6E0E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</a:rPr>
            <a:t>通所介護事業所で複数単位を実施している場合、当勤務表は</a:t>
          </a:r>
          <a:r>
            <a:rPr lang="en-US" cap="none" sz="1200" b="0" i="0" u="sng" baseline="0">
              <a:solidFill>
                <a:srgbClr val="003366"/>
              </a:solidFill>
            </a:rPr>
            <a:t>単位ごとに</a:t>
          </a:r>
          <a:r>
            <a:rPr lang="en-US" cap="none" sz="1200" b="0" i="0" u="none" baseline="0">
              <a:solidFill>
                <a:srgbClr val="003366"/>
              </a:solidFill>
            </a:rPr>
            <a:t>１部作成してください。</a:t>
          </a:r>
        </a:p>
      </xdr:txBody>
    </xdr:sp>
    <xdr:clientData/>
  </xdr:twoCellAnchor>
  <xdr:twoCellAnchor editAs="absolute">
    <xdr:from>
      <xdr:col>40</xdr:col>
      <xdr:colOff>114300</xdr:colOff>
      <xdr:row>43</xdr:row>
      <xdr:rowOff>76200</xdr:rowOff>
    </xdr:from>
    <xdr:to>
      <xdr:col>54</xdr:col>
      <xdr:colOff>171450</xdr:colOff>
      <xdr:row>45</xdr:row>
      <xdr:rowOff>171450</xdr:rowOff>
    </xdr:to>
    <xdr:sp>
      <xdr:nvSpPr>
        <xdr:cNvPr id="3" name="角丸四角形 7"/>
        <xdr:cNvSpPr>
          <a:spLocks/>
        </xdr:cNvSpPr>
      </xdr:nvSpPr>
      <xdr:spPr>
        <a:xfrm>
          <a:off x="13144500" y="7696200"/>
          <a:ext cx="3543300" cy="495300"/>
        </a:xfrm>
        <a:prstGeom prst="roundRect">
          <a:avLst/>
        </a:prstGeom>
        <a:solidFill>
          <a:srgbClr val="E6E0E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</a:rPr>
            <a:t>入所系サービスにおける営業日など、無関係の欄は記載を省略してください。</a:t>
          </a:r>
        </a:p>
      </xdr:txBody>
    </xdr:sp>
    <xdr:clientData/>
  </xdr:twoCellAnchor>
  <xdr:twoCellAnchor editAs="absolute">
    <xdr:from>
      <xdr:col>0</xdr:col>
      <xdr:colOff>733425</xdr:colOff>
      <xdr:row>48</xdr:row>
      <xdr:rowOff>76200</xdr:rowOff>
    </xdr:from>
    <xdr:to>
      <xdr:col>25</xdr:col>
      <xdr:colOff>171450</xdr:colOff>
      <xdr:row>55</xdr:row>
      <xdr:rowOff>85725</xdr:rowOff>
    </xdr:to>
    <xdr:sp>
      <xdr:nvSpPr>
        <xdr:cNvPr id="4" name="角丸四角形 8"/>
        <xdr:cNvSpPr>
          <a:spLocks/>
        </xdr:cNvSpPr>
      </xdr:nvSpPr>
      <xdr:spPr>
        <a:xfrm>
          <a:off x="733425" y="8677275"/>
          <a:ext cx="7353300" cy="1228725"/>
        </a:xfrm>
        <a:prstGeom prst="roundRect">
          <a:avLst/>
        </a:prstGeom>
        <a:solidFill>
          <a:srgbClr val="E6E0E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 勤務パターン（a～l）の設定について・・・
事業所のシフトに合わせて、色のついたセルに出勤時間、退社時間、休憩時間の３つを入力してください（</a:t>
          </a:r>
          <a:r>
            <a:rPr lang="en-US" cap="none" sz="1100" b="0" i="0" u="sng" baseline="0">
              <a:solidFill>
                <a:srgbClr val="003366"/>
              </a:solidFill>
            </a:rPr>
            <a:t>必ず、時間形式00：00で入力すること</a:t>
          </a:r>
          <a:r>
            <a:rPr lang="en-US" cap="none" sz="1100" b="0" i="0" u="none" baseline="0">
              <a:solidFill>
                <a:srgbClr val="003366"/>
              </a:solidFill>
            </a:rPr>
            <a:t>）。
 勤務時間数は自動的に計算されます。
 なお、a～dには</a:t>
          </a:r>
          <a:r>
            <a:rPr lang="en-US" cap="none" sz="1100" b="0" i="0" u="sng" baseline="0">
              <a:solidFill>
                <a:srgbClr val="003366"/>
              </a:solidFill>
            </a:rPr>
            <a:t>入力例として既に時間が入っていますが、事業所の実態に応じて上書き修正</a:t>
          </a:r>
          <a:r>
            <a:rPr lang="en-US" cap="none" sz="1100" b="0" i="0" u="none" baseline="0">
              <a:solidFill>
                <a:srgbClr val="003366"/>
              </a:solidFill>
            </a:rPr>
            <a:t>し、使用してください。</a:t>
          </a:r>
        </a:p>
      </xdr:txBody>
    </xdr:sp>
    <xdr:clientData/>
  </xdr:twoCellAnchor>
  <xdr:twoCellAnchor editAs="absolute">
    <xdr:from>
      <xdr:col>40</xdr:col>
      <xdr:colOff>133350</xdr:colOff>
      <xdr:row>1</xdr:row>
      <xdr:rowOff>9525</xdr:rowOff>
    </xdr:from>
    <xdr:to>
      <xdr:col>55</xdr:col>
      <xdr:colOff>28575</xdr:colOff>
      <xdr:row>4</xdr:row>
      <xdr:rowOff>133350</xdr:rowOff>
    </xdr:to>
    <xdr:sp>
      <xdr:nvSpPr>
        <xdr:cNvPr id="5" name="角丸四角形 9"/>
        <xdr:cNvSpPr>
          <a:spLocks/>
        </xdr:cNvSpPr>
      </xdr:nvSpPr>
      <xdr:spPr>
        <a:xfrm>
          <a:off x="13163550" y="161925"/>
          <a:ext cx="3695700" cy="762000"/>
        </a:xfrm>
        <a:prstGeom prst="roundRect">
          <a:avLst/>
        </a:prstGeom>
        <a:solidFill>
          <a:srgbClr val="E6E0E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色（薄い黄）のついたセルに、必要事項を入力してください。</a:t>
          </a:r>
        </a:p>
      </xdr:txBody>
    </xdr:sp>
    <xdr:clientData/>
  </xdr:twoCellAnchor>
  <xdr:twoCellAnchor editAs="absolute">
    <xdr:from>
      <xdr:col>40</xdr:col>
      <xdr:colOff>142875</xdr:colOff>
      <xdr:row>35</xdr:row>
      <xdr:rowOff>38100</xdr:rowOff>
    </xdr:from>
    <xdr:to>
      <xdr:col>54</xdr:col>
      <xdr:colOff>190500</xdr:colOff>
      <xdr:row>43</xdr:row>
      <xdr:rowOff>9525</xdr:rowOff>
    </xdr:to>
    <xdr:sp>
      <xdr:nvSpPr>
        <xdr:cNvPr id="6" name="角丸四角形吹き出し 10"/>
        <xdr:cNvSpPr>
          <a:spLocks/>
        </xdr:cNvSpPr>
      </xdr:nvSpPr>
      <xdr:spPr>
        <a:xfrm>
          <a:off x="13173075" y="6372225"/>
          <a:ext cx="3533775" cy="1257300"/>
        </a:xfrm>
        <a:prstGeom prst="wedgeRoundRectCallout">
          <a:avLst>
            <a:gd name="adj1" fmla="val -64981"/>
            <a:gd name="adj2" fmla="val 26689"/>
          </a:avLst>
        </a:prstGeom>
        <a:solidFill>
          <a:srgbClr val="E6E0E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</a:rPr>
            <a:t>訪問介護の場合、前３ヶ月間の平均利用者数を入力してください。
通所介護、短期入所、特定施設入居者生活介護の場合、定員数を入力してください。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123825</xdr:colOff>
      <xdr:row>8</xdr:row>
      <xdr:rowOff>152400</xdr:rowOff>
    </xdr:from>
    <xdr:to>
      <xdr:col>30</xdr:col>
      <xdr:colOff>76200</xdr:colOff>
      <xdr:row>16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3657600" y="1600200"/>
          <a:ext cx="5857875" cy="1409700"/>
        </a:xfrm>
        <a:prstGeom prst="roundRect">
          <a:avLst/>
        </a:prstGeom>
        <a:solidFill>
          <a:srgbClr val="FBF3F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3366"/>
              </a:solidFill>
            </a:rPr>
            <a:t> 色（薄い黄）のついたセルに、必要事項を入力してください。
 </a:t>
          </a:r>
          <a:r>
            <a:rPr lang="en-US" cap="none" sz="1300" b="0" i="0" u="sng" baseline="0">
              <a:solidFill>
                <a:srgbClr val="003366"/>
              </a:solidFill>
            </a:rPr>
            <a:t>曜日は、左上の年・月に対応したものが自動的に入ります。
</a:t>
          </a:r>
          <a:r>
            <a:rPr lang="en-US" cap="none" sz="1300" b="0" i="0" u="none" baseline="0">
              <a:solidFill>
                <a:srgbClr val="003366"/>
              </a:solidFill>
            </a:rPr>
            <a:t> 勤務時間の「合計」欄は自動計算です（ただし、</a:t>
          </a:r>
          <a:r>
            <a:rPr lang="en-US" cap="none" sz="1300" b="0" i="0" u="sng" baseline="0">
              <a:solidFill>
                <a:srgbClr val="003366"/>
              </a:solidFill>
            </a:rPr>
            <a:t>下表 a～l の勤務パターンを超えるシフトには対応していません</a:t>
          </a:r>
          <a:r>
            <a:rPr lang="en-US" cap="none" sz="1300" b="0" i="0" u="none" baseline="0">
              <a:solidFill>
                <a:srgbClr val="003366"/>
              </a:solidFill>
            </a:rPr>
            <a:t>）。</a:t>
          </a:r>
        </a:p>
      </xdr:txBody>
    </xdr:sp>
    <xdr:clientData/>
  </xdr:twoCellAnchor>
  <xdr:twoCellAnchor editAs="absolute">
    <xdr:from>
      <xdr:col>0</xdr:col>
      <xdr:colOff>390525</xdr:colOff>
      <xdr:row>23</xdr:row>
      <xdr:rowOff>0</xdr:rowOff>
    </xdr:from>
    <xdr:to>
      <xdr:col>25</xdr:col>
      <xdr:colOff>19050</xdr:colOff>
      <xdr:row>34</xdr:row>
      <xdr:rowOff>142875</xdr:rowOff>
    </xdr:to>
    <xdr:sp>
      <xdr:nvSpPr>
        <xdr:cNvPr id="2" name="角丸四角形 2"/>
        <xdr:cNvSpPr>
          <a:spLocks/>
        </xdr:cNvSpPr>
      </xdr:nvSpPr>
      <xdr:spPr>
        <a:xfrm>
          <a:off x="390525" y="4086225"/>
          <a:ext cx="7591425" cy="2085975"/>
        </a:xfrm>
        <a:prstGeom prst="roundRect">
          <a:avLst/>
        </a:prstGeom>
        <a:solidFill>
          <a:srgbClr val="FBF3F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3366"/>
              </a:solidFill>
            </a:rPr>
            <a:t> 上段の「</a:t>
          </a:r>
          <a:r>
            <a:rPr lang="en-US" cap="none" sz="1300" b="0" i="0" u="sng" baseline="0">
              <a:solidFill>
                <a:srgbClr val="003366"/>
              </a:solidFill>
            </a:rPr>
            <a:t>予定</a:t>
          </a:r>
          <a:r>
            <a:rPr lang="en-US" cap="none" sz="1300" b="0" i="0" u="none" baseline="0">
              <a:solidFill>
                <a:srgbClr val="003366"/>
              </a:solidFill>
            </a:rPr>
            <a:t>」には、勤務パターン（ａ～ｌ）を入力してください。
 下段の「</a:t>
          </a:r>
          <a:r>
            <a:rPr lang="en-US" cap="none" sz="1300" b="0" i="0" u="sng" baseline="0">
              <a:solidFill>
                <a:srgbClr val="003366"/>
              </a:solidFill>
            </a:rPr>
            <a:t>実績</a:t>
          </a:r>
          <a:r>
            <a:rPr lang="en-US" cap="none" sz="1300" b="0" i="0" u="none" baseline="0">
              <a:solidFill>
                <a:srgbClr val="003366"/>
              </a:solidFill>
            </a:rPr>
            <a:t>」には、実際に勤務した時間を数値にて（※）入力してください。
</a:t>
          </a:r>
          <a:r>
            <a:rPr lang="en-US" cap="none" sz="1300" b="0" i="0" u="none" baseline="0">
              <a:solidFill>
                <a:srgbClr val="FF0000"/>
              </a:solidFill>
            </a:rPr>
            <a:t>なお、当表を</a:t>
          </a:r>
          <a:r>
            <a:rPr lang="en-US" cap="none" sz="1300" b="0" i="0" u="sng" baseline="0">
              <a:solidFill>
                <a:srgbClr val="FF0000"/>
              </a:solidFill>
            </a:rPr>
            <a:t>申請・届出等の手続きに使用される場合、「実績」欄は記入不要です。
</a:t>
          </a:r>
          <a:r>
            <a:rPr lang="en-US" cap="none" sz="1300" b="0" i="0" u="none" baseline="0">
              <a:solidFill>
                <a:srgbClr val="FF0000"/>
              </a:solidFill>
            </a:rPr>
            <a:t>
</a:t>
          </a:r>
          <a:r>
            <a:rPr lang="en-US" cap="none" sz="1300" b="0" i="0" u="none" baseline="0">
              <a:solidFill>
                <a:srgbClr val="003366"/>
              </a:solidFill>
            </a:rPr>
            <a:t>（※）「実績」欄の数値入力（例）
7：１5  → "</a:t>
          </a:r>
          <a:r>
            <a:rPr lang="en-US" cap="none" sz="1300" b="1" i="0" u="none" baseline="0">
              <a:solidFill>
                <a:srgbClr val="993300"/>
              </a:solidFill>
            </a:rPr>
            <a:t>7．25</a:t>
          </a:r>
          <a:r>
            <a:rPr lang="en-US" cap="none" sz="1300" b="0" i="0" u="none" baseline="0">
              <a:solidFill>
                <a:srgbClr val="003366"/>
              </a:solidFill>
            </a:rPr>
            <a:t>"　　7：30  → "</a:t>
          </a:r>
          <a:r>
            <a:rPr lang="en-US" cap="none" sz="1300" b="1" i="0" u="none" baseline="0">
              <a:solidFill>
                <a:srgbClr val="993300"/>
              </a:solidFill>
            </a:rPr>
            <a:t>7．5</a:t>
          </a:r>
          <a:r>
            <a:rPr lang="en-US" cap="none" sz="1300" b="0" i="0" u="none" baseline="0">
              <a:solidFill>
                <a:srgbClr val="003366"/>
              </a:solidFill>
            </a:rPr>
            <a:t>"　　7：45 →  "</a:t>
          </a:r>
          <a:r>
            <a:rPr lang="en-US" cap="none" sz="1300" b="1" i="0" u="none" baseline="0">
              <a:solidFill>
                <a:srgbClr val="993300"/>
              </a:solidFill>
            </a:rPr>
            <a:t>7．75</a:t>
          </a:r>
          <a:r>
            <a:rPr lang="en-US" cap="none" sz="1300" b="0" i="0" u="none" baseline="0">
              <a:solidFill>
                <a:srgbClr val="003366"/>
              </a:solidFill>
            </a:rPr>
            <a:t>"　　8：00 →  "</a:t>
          </a:r>
          <a:r>
            <a:rPr lang="en-US" cap="none" sz="1300" b="1" i="0" u="none" baseline="0">
              <a:solidFill>
                <a:srgbClr val="993300"/>
              </a:solidFill>
            </a:rPr>
            <a:t>8</a:t>
          </a:r>
          <a:r>
            <a:rPr lang="en-US" cap="none" sz="1300" b="0" i="0" u="none" baseline="0">
              <a:solidFill>
                <a:srgbClr val="003366"/>
              </a:solidFill>
            </a:rPr>
            <a:t>"　</a:t>
          </a:r>
        </a:p>
      </xdr:txBody>
    </xdr:sp>
    <xdr:clientData/>
  </xdr:twoCellAnchor>
  <xdr:twoCellAnchor editAs="absolute">
    <xdr:from>
      <xdr:col>28</xdr:col>
      <xdr:colOff>38100</xdr:colOff>
      <xdr:row>46</xdr:row>
      <xdr:rowOff>9525</xdr:rowOff>
    </xdr:from>
    <xdr:to>
      <xdr:col>39</xdr:col>
      <xdr:colOff>866775</xdr:colOff>
      <xdr:row>48</xdr:row>
      <xdr:rowOff>47625</xdr:rowOff>
    </xdr:to>
    <xdr:sp>
      <xdr:nvSpPr>
        <xdr:cNvPr id="3" name="角丸四角形 4"/>
        <xdr:cNvSpPr>
          <a:spLocks/>
        </xdr:cNvSpPr>
      </xdr:nvSpPr>
      <xdr:spPr>
        <a:xfrm>
          <a:off x="8886825" y="8210550"/>
          <a:ext cx="4191000" cy="342900"/>
        </a:xfrm>
        <a:prstGeom prst="roundRect">
          <a:avLst/>
        </a:prstGeom>
        <a:solidFill>
          <a:srgbClr val="FBF3F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200" b="0" i="0" u="sng" baseline="0">
              <a:solidFill>
                <a:srgbClr val="003366"/>
              </a:solidFill>
            </a:rPr>
            <a:t>通所介護（リハビリ）事業所</a:t>
          </a:r>
          <a:r>
            <a:rPr lang="en-US" cap="none" sz="1200" b="0" i="0" u="none" baseline="0">
              <a:solidFill>
                <a:srgbClr val="003366"/>
              </a:solidFill>
            </a:rPr>
            <a:t>で複数単位を実施している場合は、当勤務表は、</a:t>
          </a:r>
          <a:r>
            <a:rPr lang="en-US" cap="none" sz="1200" b="1" i="0" u="sng" baseline="0">
              <a:solidFill>
                <a:srgbClr val="003366"/>
              </a:solidFill>
            </a:rPr>
            <a:t>単位ごとに</a:t>
          </a:r>
          <a:r>
            <a:rPr lang="en-US" cap="none" sz="1200" b="0" i="0" u="none" baseline="0">
              <a:solidFill>
                <a:srgbClr val="003366"/>
              </a:solidFill>
            </a:rPr>
            <a:t>１部作成してください。</a:t>
          </a:r>
        </a:p>
      </xdr:txBody>
    </xdr:sp>
    <xdr:clientData/>
  </xdr:twoCellAnchor>
  <xdr:twoCellAnchor editAs="absolute">
    <xdr:from>
      <xdr:col>1</xdr:col>
      <xdr:colOff>9525</xdr:colOff>
      <xdr:row>43</xdr:row>
      <xdr:rowOff>152400</xdr:rowOff>
    </xdr:from>
    <xdr:to>
      <xdr:col>25</xdr:col>
      <xdr:colOff>209550</xdr:colOff>
      <xdr:row>48</xdr:row>
      <xdr:rowOff>133350</xdr:rowOff>
    </xdr:to>
    <xdr:sp>
      <xdr:nvSpPr>
        <xdr:cNvPr id="4" name="角丸四角形 7"/>
        <xdr:cNvSpPr>
          <a:spLocks/>
        </xdr:cNvSpPr>
      </xdr:nvSpPr>
      <xdr:spPr>
        <a:xfrm>
          <a:off x="990600" y="7667625"/>
          <a:ext cx="7181850" cy="971550"/>
        </a:xfrm>
        <a:prstGeom prst="roundRect">
          <a:avLst/>
        </a:prstGeom>
        <a:solidFill>
          <a:srgbClr val="FBF3F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3366"/>
              </a:solidFill>
            </a:rPr>
            <a:t>　勤務パターン（a～l）の設定について・・・
事業所のシフトに合わせて、色のついたセルに出勤時間、退社時間、休憩時間を入力してください（</a:t>
          </a:r>
          <a:r>
            <a:rPr lang="en-US" cap="none" sz="1300" b="0" i="0" u="sng" baseline="0">
              <a:solidFill>
                <a:srgbClr val="003366"/>
              </a:solidFill>
            </a:rPr>
            <a:t>必ず、時間形式「 00：00 」で入力すること</a:t>
          </a:r>
          <a:r>
            <a:rPr lang="en-US" cap="none" sz="1300" b="0" i="0" u="none" baseline="0">
              <a:solidFill>
                <a:srgbClr val="003366"/>
              </a:solidFill>
            </a:rPr>
            <a:t>）。
</a:t>
          </a:r>
          <a:r>
            <a:rPr lang="en-US" cap="none" sz="1300" b="0" i="0" u="sng" baseline="0">
              <a:solidFill>
                <a:srgbClr val="003366"/>
              </a:solidFill>
            </a:rPr>
            <a:t>勤務時間数は自動的に計算されます</a:t>
          </a:r>
          <a:r>
            <a:rPr lang="en-US" cap="none" sz="1300" b="0" i="0" u="none" baseline="0">
              <a:solidFill>
                <a:srgbClr val="003366"/>
              </a:solidFill>
            </a:rPr>
            <a:t>。</a:t>
          </a:r>
        </a:p>
      </xdr:txBody>
    </xdr:sp>
    <xdr:clientData/>
  </xdr:twoCellAnchor>
  <xdr:twoCellAnchor>
    <xdr:from>
      <xdr:col>26</xdr:col>
      <xdr:colOff>180975</xdr:colOff>
      <xdr:row>26</xdr:row>
      <xdr:rowOff>19050</xdr:rowOff>
    </xdr:from>
    <xdr:to>
      <xdr:col>39</xdr:col>
      <xdr:colOff>285750</xdr:colOff>
      <xdr:row>36</xdr:row>
      <xdr:rowOff>85725</xdr:rowOff>
    </xdr:to>
    <xdr:sp>
      <xdr:nvSpPr>
        <xdr:cNvPr id="5" name="角丸四角形吹き出し 8"/>
        <xdr:cNvSpPr>
          <a:spLocks/>
        </xdr:cNvSpPr>
      </xdr:nvSpPr>
      <xdr:spPr>
        <a:xfrm>
          <a:off x="8439150" y="4638675"/>
          <a:ext cx="4057650" cy="1704975"/>
        </a:xfrm>
        <a:prstGeom prst="wedgeRoundRectCallout">
          <a:avLst>
            <a:gd name="adj1" fmla="val 28351"/>
            <a:gd name="adj2" fmla="val 71296"/>
          </a:avLst>
        </a:prstGeom>
        <a:solidFill>
          <a:srgbClr val="FBF3F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300" b="0" i="0" u="sng" baseline="0">
              <a:solidFill>
                <a:srgbClr val="003366"/>
              </a:solidFill>
            </a:rPr>
            <a:t>訪問介護の場合、</a:t>
          </a:r>
          <a:r>
            <a:rPr lang="en-US" cap="none" sz="1300" b="1" i="0" u="sng" baseline="0">
              <a:solidFill>
                <a:srgbClr val="003366"/>
              </a:solidFill>
            </a:rPr>
            <a:t>前３ヶ月間の平均利用者数</a:t>
          </a:r>
          <a:r>
            <a:rPr lang="en-US" cap="none" sz="1300" b="0" i="0" u="none" baseline="0">
              <a:solidFill>
                <a:srgbClr val="003366"/>
              </a:solidFill>
            </a:rPr>
            <a:t>を入力してください。
通所介護、短期入所、特定施設入居者生活介護の場合、</a:t>
          </a:r>
          <a:r>
            <a:rPr lang="en-US" cap="none" sz="1300" b="1" i="0" u="sng" baseline="0">
              <a:solidFill>
                <a:srgbClr val="003366"/>
              </a:solidFill>
            </a:rPr>
            <a:t>定員数</a:t>
          </a:r>
          <a:r>
            <a:rPr lang="en-US" cap="none" sz="1300" b="0" i="0" u="none" baseline="0">
              <a:solidFill>
                <a:srgbClr val="003366"/>
              </a:solidFill>
            </a:rPr>
            <a:t>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40</xdr:col>
      <xdr:colOff>285750</xdr:colOff>
      <xdr:row>4</xdr:row>
      <xdr:rowOff>76200</xdr:rowOff>
    </xdr:from>
    <xdr:to>
      <xdr:col>55</xdr:col>
      <xdr:colOff>133350</xdr:colOff>
      <xdr:row>26</xdr:row>
      <xdr:rowOff>123825</xdr:rowOff>
    </xdr:to>
    <xdr:sp>
      <xdr:nvSpPr>
        <xdr:cNvPr id="1" name="角丸四角形 3"/>
        <xdr:cNvSpPr>
          <a:spLocks/>
        </xdr:cNvSpPr>
      </xdr:nvSpPr>
      <xdr:spPr>
        <a:xfrm>
          <a:off x="13258800" y="866775"/>
          <a:ext cx="3533775" cy="4010025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 ３ページ目以降があるときは、このシートごとコピーして使用してください。（画面下のシートのタブにカーソルを合わし、</a:t>
          </a:r>
          <a:r>
            <a:rPr lang="en-US" cap="none" sz="1400" b="1" i="0" u="none" baseline="0">
              <a:solidFill>
                <a:srgbClr val="003366"/>
              </a:solidFill>
            </a:rPr>
            <a:t>右クリック</a:t>
          </a:r>
          <a:r>
            <a:rPr lang="en-US" cap="none" sz="1400" b="0" i="0" u="none" baseline="0">
              <a:solidFill>
                <a:srgbClr val="003366"/>
              </a:solidFill>
            </a:rPr>
            <a:t>→「移動またはコピー」→「コピーを作成する」にチェック）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40</xdr:col>
      <xdr:colOff>180975</xdr:colOff>
      <xdr:row>5</xdr:row>
      <xdr:rowOff>0</xdr:rowOff>
    </xdr:from>
    <xdr:to>
      <xdr:col>52</xdr:col>
      <xdr:colOff>247650</xdr:colOff>
      <xdr:row>16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13211175" y="942975"/>
          <a:ext cx="3486150" cy="22479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（A）表について・・・ 
</a:t>
          </a:r>
          <a:r>
            <a:rPr lang="en-US" cap="none" sz="1200" b="0" i="0" u="sng" baseline="0">
              <a:solidFill>
                <a:srgbClr val="003366"/>
              </a:solidFill>
            </a:rPr>
            <a:t>「</a:t>
          </a:r>
          <a:r>
            <a:rPr lang="en-US" cap="none" sz="1200" b="1" i="0" u="sng" baseline="0">
              <a:solidFill>
                <a:srgbClr val="000000"/>
              </a:solidFill>
            </a:rPr>
            <a:t>予定</a:t>
          </a:r>
          <a:r>
            <a:rPr lang="en-US" cap="none" sz="1200" b="0" i="0" u="sng" baseline="0">
              <a:solidFill>
                <a:srgbClr val="003366"/>
              </a:solidFill>
            </a:rPr>
            <a:t>」欄には、</a:t>
          </a:r>
          <a:r>
            <a:rPr lang="en-US" cap="none" sz="1200" b="1" i="0" u="sng" baseline="0">
              <a:solidFill>
                <a:srgbClr val="003366"/>
              </a:solidFill>
            </a:rPr>
            <a:t>勤務パターン（ａ～ｈ）</a:t>
          </a:r>
          <a:r>
            <a:rPr lang="en-US" cap="none" sz="1200" b="0" i="0" u="sng" baseline="0">
              <a:solidFill>
                <a:srgbClr val="003366"/>
              </a:solidFill>
            </a:rPr>
            <a:t>を入力</a:t>
          </a:r>
          <a:r>
            <a:rPr lang="en-US" cap="none" sz="1200" b="0" i="0" u="none" baseline="0">
              <a:solidFill>
                <a:srgbClr val="003366"/>
              </a:solidFill>
            </a:rPr>
            <a:t>してください。
</a:t>
          </a:r>
          <a:r>
            <a:rPr lang="en-US" cap="none" sz="800" b="0" i="0" u="none" baseline="0">
              <a:solidFill>
                <a:srgbClr val="003366"/>
              </a:solidFill>
            </a:rPr>
            <a:t>
</a:t>
          </a:r>
          <a:r>
            <a:rPr lang="en-US" cap="none" sz="1200" b="0" i="0" u="none" baseline="0">
              <a:solidFill>
                <a:srgbClr val="003366"/>
              </a:solidFill>
            </a:rPr>
            <a:t> </a:t>
          </a:r>
          <a:r>
            <a:rPr lang="en-US" cap="none" sz="1200" b="0" i="0" u="sng" baseline="0">
              <a:solidFill>
                <a:srgbClr val="003366"/>
              </a:solidFill>
            </a:rPr>
            <a:t>「</a:t>
          </a:r>
          <a:r>
            <a:rPr lang="en-US" cap="none" sz="1200" b="0" i="0" u="sng" baseline="0">
              <a:solidFill>
                <a:srgbClr val="993300"/>
              </a:solidFill>
            </a:rPr>
            <a:t>実績</a:t>
          </a:r>
          <a:r>
            <a:rPr lang="en-US" cap="none" sz="1200" b="0" i="0" u="sng" baseline="0">
              <a:solidFill>
                <a:srgbClr val="003366"/>
              </a:solidFill>
            </a:rPr>
            <a:t>」欄には、実際に勤務した時間を</a:t>
          </a:r>
          <a:r>
            <a:rPr lang="en-US" cap="none" sz="1200" b="1" i="0" u="sng" baseline="0">
              <a:solidFill>
                <a:srgbClr val="993300"/>
              </a:solidFill>
            </a:rPr>
            <a:t>数値にて</a:t>
          </a:r>
          <a:r>
            <a:rPr lang="en-US" cap="none" sz="1200" b="0" i="0" u="none" baseline="0">
              <a:solidFill>
                <a:srgbClr val="003366"/>
              </a:solidFill>
            </a:rPr>
            <a:t>（7：45分なら、"</a:t>
          </a:r>
          <a:r>
            <a:rPr lang="en-US" cap="none" sz="1200" b="0" i="0" u="none" baseline="0">
              <a:solidFill>
                <a:srgbClr val="993300"/>
              </a:solidFill>
            </a:rPr>
            <a:t>7.75</a:t>
          </a:r>
          <a:r>
            <a:rPr lang="en-US" cap="none" sz="1200" b="0" i="0" u="none" baseline="0">
              <a:solidFill>
                <a:srgbClr val="003366"/>
              </a:solidFill>
            </a:rPr>
            <a:t>"と）入力してください（詳しくは下の入力例を参照してください。）。</a:t>
          </a:r>
        </a:p>
      </xdr:txBody>
    </xdr:sp>
    <xdr:clientData/>
  </xdr:twoCellAnchor>
  <xdr:twoCellAnchor editAs="absolute">
    <xdr:from>
      <xdr:col>0</xdr:col>
      <xdr:colOff>552450</xdr:colOff>
      <xdr:row>48</xdr:row>
      <xdr:rowOff>180975</xdr:rowOff>
    </xdr:from>
    <xdr:to>
      <xdr:col>24</xdr:col>
      <xdr:colOff>257175</xdr:colOff>
      <xdr:row>56</xdr:row>
      <xdr:rowOff>114300</xdr:rowOff>
    </xdr:to>
    <xdr:sp>
      <xdr:nvSpPr>
        <xdr:cNvPr id="2" name="角丸四角形 5"/>
        <xdr:cNvSpPr>
          <a:spLocks/>
        </xdr:cNvSpPr>
      </xdr:nvSpPr>
      <xdr:spPr>
        <a:xfrm>
          <a:off x="552450" y="8782050"/>
          <a:ext cx="7324725" cy="1276350"/>
        </a:xfrm>
        <a:prstGeom prst="roundRect">
          <a:avLst/>
        </a:prstGeom>
        <a:solidFill>
          <a:srgbClr val="F2F2F2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 勤務パターン（a～ｈ）の設定について・・・
事業所のシフトに合わせて、色のついたセルに出勤時間、退社時間、休憩時間の３つを入力してください（</a:t>
          </a:r>
          <a:r>
            <a:rPr lang="en-US" cap="none" sz="1100" b="0" i="0" u="sng" baseline="0">
              <a:solidFill>
                <a:srgbClr val="003366"/>
              </a:solidFill>
            </a:rPr>
            <a:t>必ず、時間形式00：00で入力すること</a:t>
          </a:r>
          <a:r>
            <a:rPr lang="en-US" cap="none" sz="1100" b="0" i="0" u="none" baseline="0">
              <a:solidFill>
                <a:srgbClr val="003366"/>
              </a:solidFill>
            </a:rPr>
            <a:t>）。
 勤務時間数は自動的に計算されます。
 なお、a～dには</a:t>
          </a:r>
          <a:r>
            <a:rPr lang="en-US" cap="none" sz="1100" b="0" i="0" u="sng" baseline="0">
              <a:solidFill>
                <a:srgbClr val="003366"/>
              </a:solidFill>
            </a:rPr>
            <a:t>入力例として既に時間が入っていますが、事業所の実態に応じて上書き修正</a:t>
          </a:r>
          <a:r>
            <a:rPr lang="en-US" cap="none" sz="1100" b="0" i="0" u="none" baseline="0">
              <a:solidFill>
                <a:srgbClr val="003366"/>
              </a:solidFill>
            </a:rPr>
            <a:t>し、使用してください。</a:t>
          </a:r>
        </a:p>
      </xdr:txBody>
    </xdr:sp>
    <xdr:clientData/>
  </xdr:twoCellAnchor>
  <xdr:twoCellAnchor editAs="absolute">
    <xdr:from>
      <xdr:col>40</xdr:col>
      <xdr:colOff>152400</xdr:colOff>
      <xdr:row>0</xdr:row>
      <xdr:rowOff>85725</xdr:rowOff>
    </xdr:from>
    <xdr:to>
      <xdr:col>53</xdr:col>
      <xdr:colOff>47625</xdr:colOff>
      <xdr:row>3</xdr:row>
      <xdr:rowOff>190500</xdr:rowOff>
    </xdr:to>
    <xdr:sp>
      <xdr:nvSpPr>
        <xdr:cNvPr id="3" name="角丸四角形 6"/>
        <xdr:cNvSpPr>
          <a:spLocks/>
        </xdr:cNvSpPr>
      </xdr:nvSpPr>
      <xdr:spPr>
        <a:xfrm>
          <a:off x="13182600" y="85725"/>
          <a:ext cx="3600450" cy="657225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色のついたセルに、必要事項を入力してください。</a:t>
          </a:r>
        </a:p>
      </xdr:txBody>
    </xdr:sp>
    <xdr:clientData/>
  </xdr:twoCellAnchor>
  <xdr:twoCellAnchor editAs="absolute">
    <xdr:from>
      <xdr:col>40</xdr:col>
      <xdr:colOff>238125</xdr:colOff>
      <xdr:row>17</xdr:row>
      <xdr:rowOff>76200</xdr:rowOff>
    </xdr:from>
    <xdr:to>
      <xdr:col>53</xdr:col>
      <xdr:colOff>19050</xdr:colOff>
      <xdr:row>35</xdr:row>
      <xdr:rowOff>104775</xdr:rowOff>
    </xdr:to>
    <xdr:sp>
      <xdr:nvSpPr>
        <xdr:cNvPr id="4" name="角丸四角形 7"/>
        <xdr:cNvSpPr>
          <a:spLocks/>
        </xdr:cNvSpPr>
      </xdr:nvSpPr>
      <xdr:spPr>
        <a:xfrm>
          <a:off x="13268325" y="3324225"/>
          <a:ext cx="3486150" cy="32004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（B）表について・・・
</a:t>
          </a:r>
          <a:r>
            <a:rPr lang="en-US" cap="none" sz="1200" b="0" i="0" u="sng" baseline="0">
              <a:solidFill>
                <a:srgbClr val="003366"/>
              </a:solidFill>
            </a:rPr>
            <a:t>「</a:t>
          </a:r>
          <a:r>
            <a:rPr lang="en-US" cap="none" sz="1200" b="1" i="0" u="sng" baseline="0">
              <a:solidFill>
                <a:srgbClr val="000000"/>
              </a:solidFill>
            </a:rPr>
            <a:t>予定</a:t>
          </a:r>
          <a:r>
            <a:rPr lang="en-US" cap="none" sz="1200" b="0" i="0" u="sng" baseline="0">
              <a:solidFill>
                <a:srgbClr val="003366"/>
              </a:solidFill>
            </a:rPr>
            <a:t>」欄も「</a:t>
          </a:r>
          <a:r>
            <a:rPr lang="en-US" cap="none" sz="1200" b="0" i="0" u="sng" baseline="0">
              <a:solidFill>
                <a:srgbClr val="993300"/>
              </a:solidFill>
            </a:rPr>
            <a:t>実績</a:t>
          </a:r>
          <a:r>
            <a:rPr lang="en-US" cap="none" sz="1200" b="0" i="0" u="sng" baseline="0">
              <a:solidFill>
                <a:srgbClr val="003366"/>
              </a:solidFill>
            </a:rPr>
            <a:t>」欄も</a:t>
          </a:r>
          <a:r>
            <a:rPr lang="en-US" cap="none" sz="1200" b="1" i="0" u="sng" baseline="0">
              <a:solidFill>
                <a:srgbClr val="003366"/>
              </a:solidFill>
            </a:rPr>
            <a:t>数値にて</a:t>
          </a:r>
          <a:r>
            <a:rPr lang="en-US" cap="none" sz="1200" b="0" i="0" u="none" baseline="0">
              <a:solidFill>
                <a:srgbClr val="003366"/>
              </a:solidFill>
            </a:rPr>
            <a:t>（7：45分なら、"7.75"と）</a:t>
          </a:r>
          <a:r>
            <a:rPr lang="en-US" cap="none" sz="1200" b="0" i="0" u="sng" baseline="0">
              <a:solidFill>
                <a:srgbClr val="003366"/>
              </a:solidFill>
            </a:rPr>
            <a:t>入力</a:t>
          </a:r>
          <a:r>
            <a:rPr lang="en-US" cap="none" sz="1200" b="0" i="0" u="none" baseline="0">
              <a:solidFill>
                <a:srgbClr val="003366"/>
              </a:solidFill>
            </a:rPr>
            <a:t>してください。
（詳しくは下の例を参照してください。）
</a:t>
          </a:r>
          <a:r>
            <a:rPr lang="en-US" cap="none" sz="1100" b="0" i="0" u="none" baseline="0">
              <a:solidFill>
                <a:srgbClr val="000000"/>
              </a:solidFill>
            </a:rPr>
            <a:t>（※）時間の数値入力（例）
</a:t>
          </a:r>
          <a:r>
            <a:rPr lang="en-US" cap="none" sz="1100" b="0" i="0" u="none" baseline="0">
              <a:solidFill>
                <a:srgbClr val="0066CC"/>
              </a:solidFill>
            </a:rPr>
            <a:t>7：１5</a:t>
          </a:r>
          <a:r>
            <a:rPr lang="en-US" cap="none" sz="1100" b="0" i="0" u="none" baseline="0">
              <a:solidFill>
                <a:srgbClr val="000000"/>
              </a:solidFill>
            </a:rPr>
            <a:t>  → 「</a:t>
          </a:r>
          <a:r>
            <a:rPr lang="en-US" cap="none" sz="1100" b="1" i="0" u="none" baseline="0">
              <a:solidFill>
                <a:srgbClr val="993300"/>
              </a:solidFill>
            </a:rPr>
            <a:t>7．25</a:t>
          </a:r>
          <a:r>
            <a:rPr lang="en-US" cap="none" sz="1100" b="0" i="0" u="none" baseline="0">
              <a:solidFill>
                <a:srgbClr val="000000"/>
              </a:solidFill>
            </a:rPr>
            <a:t>」　　</a:t>
          </a:r>
          <a:r>
            <a:rPr lang="en-US" cap="none" sz="1100" b="0" i="0" u="none" baseline="0">
              <a:solidFill>
                <a:srgbClr val="0066CC"/>
              </a:solidFill>
            </a:rPr>
            <a:t>7：30  </a:t>
          </a:r>
          <a:r>
            <a:rPr lang="en-US" cap="none" sz="1100" b="0" i="0" u="none" baseline="0">
              <a:solidFill>
                <a:srgbClr val="000000"/>
              </a:solidFill>
            </a:rPr>
            <a:t>→ 「</a:t>
          </a:r>
          <a:r>
            <a:rPr lang="en-US" cap="none" sz="1100" b="1" i="0" u="none" baseline="0">
              <a:solidFill>
                <a:srgbClr val="993300"/>
              </a:solidFill>
            </a:rPr>
            <a:t>7．5</a:t>
          </a:r>
          <a:r>
            <a:rPr lang="en-US" cap="none" sz="1100" b="0" i="0" u="none" baseline="0">
              <a:solidFill>
                <a:srgbClr val="000000"/>
              </a:solidFill>
            </a:rPr>
            <a:t>」
</a:t>
          </a:r>
          <a:r>
            <a:rPr lang="en-US" cap="none" sz="1100" b="0" i="0" u="none" baseline="0">
              <a:solidFill>
                <a:srgbClr val="0066CC"/>
              </a:solidFill>
            </a:rPr>
            <a:t>7：45 </a:t>
          </a:r>
          <a:r>
            <a:rPr lang="en-US" cap="none" sz="1100" b="0" i="0" u="none" baseline="0">
              <a:solidFill>
                <a:srgbClr val="000000"/>
              </a:solidFill>
            </a:rPr>
            <a:t>→  「</a:t>
          </a:r>
          <a:r>
            <a:rPr lang="en-US" cap="none" sz="1100" b="1" i="0" u="none" baseline="0">
              <a:solidFill>
                <a:srgbClr val="993300"/>
              </a:solidFill>
            </a:rPr>
            <a:t>7．75</a:t>
          </a:r>
          <a:r>
            <a:rPr lang="en-US" cap="none" sz="1100" b="0" i="0" u="none" baseline="0">
              <a:solidFill>
                <a:srgbClr val="000000"/>
              </a:solidFill>
            </a:rPr>
            <a:t>」　　</a:t>
          </a:r>
          <a:r>
            <a:rPr lang="en-US" cap="none" sz="1100" b="0" i="0" u="none" baseline="0">
              <a:solidFill>
                <a:srgbClr val="0066CC"/>
              </a:solidFill>
            </a:rPr>
            <a:t>8：00 </a:t>
          </a:r>
          <a:r>
            <a:rPr lang="en-US" cap="none" sz="1100" b="0" i="0" u="none" baseline="0">
              <a:solidFill>
                <a:srgbClr val="000000"/>
              </a:solidFill>
            </a:rPr>
            <a:t>→  「</a:t>
          </a:r>
          <a:r>
            <a:rPr lang="en-US" cap="none" sz="1100" b="1" i="0" u="none" baseline="0">
              <a:solidFill>
                <a:srgbClr val="9933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」
</a:t>
          </a:r>
          <a:r>
            <a:rPr lang="en-US" cap="none" sz="1100" b="0" i="0" u="none" baseline="0">
              <a:solidFill>
                <a:srgbClr val="003366"/>
              </a:solidFill>
            </a:rPr>
            <a:t>と入力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L50"/>
  <sheetViews>
    <sheetView showGridLines="0" tabSelected="1" zoomScale="80" zoomScaleNormal="80" zoomScaleSheetLayoutView="85" workbookViewId="0" topLeftCell="A1">
      <selection activeCell="K2" sqref="K2"/>
    </sheetView>
  </sheetViews>
  <sheetFormatPr defaultColWidth="8.00390625" defaultRowHeight="12"/>
  <cols>
    <col min="1" max="1" width="14.00390625" style="1" customWidth="1"/>
    <col min="2" max="2" width="5.421875" style="1" customWidth="1"/>
    <col min="3" max="3" width="3.00390625" style="1" customWidth="1"/>
    <col min="4" max="4" width="3.57421875" style="1" customWidth="1"/>
    <col min="5" max="6" width="4.28125" style="1" customWidth="1"/>
    <col min="7" max="38" width="4.421875" style="1" customWidth="1"/>
    <col min="39" max="39" width="6.140625" style="1" customWidth="1"/>
    <col min="40" max="40" width="13.00390625" style="1" customWidth="1"/>
    <col min="41" max="42" width="6.421875" style="1" customWidth="1"/>
    <col min="43" max="54" width="3.28125" style="1" customWidth="1"/>
    <col min="55" max="55" width="4.7109375" style="1" customWidth="1"/>
    <col min="56" max="60" width="4.28125" style="1" customWidth="1"/>
    <col min="61" max="67" width="3.28125" style="1" customWidth="1"/>
    <col min="68" max="16384" width="8.8515625" style="1" customWidth="1"/>
  </cols>
  <sheetData>
    <row r="1" spans="1:40" ht="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5.75" customHeight="1">
      <c r="A2" s="4" t="s">
        <v>1</v>
      </c>
      <c r="B2" s="4"/>
      <c r="C2" s="4"/>
      <c r="D2" s="4"/>
      <c r="E2" s="4"/>
      <c r="F2" s="4"/>
      <c r="G2" s="4"/>
      <c r="H2" s="5">
        <v>2018</v>
      </c>
      <c r="I2" s="5"/>
      <c r="J2" s="6" t="s">
        <v>2</v>
      </c>
      <c r="K2" s="5">
        <v>1</v>
      </c>
      <c r="L2" s="5"/>
      <c r="M2" s="3" t="s">
        <v>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 t="s">
        <v>4</v>
      </c>
      <c r="AA2" s="7"/>
      <c r="AB2" s="7"/>
      <c r="AC2" s="7"/>
      <c r="AD2" s="7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15.75" customHeight="1">
      <c r="A3" s="9"/>
      <c r="B3" s="10"/>
      <c r="C3" s="10"/>
      <c r="D3" s="10"/>
      <c r="E3" s="10"/>
      <c r="F3" s="10"/>
      <c r="G3" s="10"/>
      <c r="H3" s="11" t="s">
        <v>5</v>
      </c>
      <c r="I3" s="11"/>
      <c r="J3" s="3"/>
      <c r="K3" s="3"/>
      <c r="L3" s="3"/>
      <c r="M3" s="3"/>
      <c r="N3" s="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 t="s">
        <v>6</v>
      </c>
      <c r="AA3" s="7"/>
      <c r="AB3" s="7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ht="18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6"/>
      <c r="M4" s="6"/>
      <c r="N4" s="6"/>
      <c r="O4" s="6"/>
      <c r="P4" s="6"/>
      <c r="Q4" s="6"/>
      <c r="R4" s="6"/>
      <c r="S4" s="3"/>
      <c r="T4" s="3"/>
      <c r="U4" s="12"/>
      <c r="V4" s="10"/>
      <c r="W4" s="10"/>
      <c r="X4" s="10"/>
      <c r="Y4" s="10"/>
      <c r="Z4" s="12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" customHeight="1">
      <c r="A5" s="13" t="s">
        <v>7</v>
      </c>
      <c r="B5" s="14" t="s">
        <v>8</v>
      </c>
      <c r="C5" s="15" t="s">
        <v>9</v>
      </c>
      <c r="D5" s="15"/>
      <c r="E5" s="15"/>
      <c r="F5" s="15"/>
      <c r="G5" s="16"/>
      <c r="H5" s="17" t="s">
        <v>10</v>
      </c>
      <c r="I5" s="17"/>
      <c r="J5" s="17"/>
      <c r="K5" s="17"/>
      <c r="L5" s="17"/>
      <c r="M5" s="17"/>
      <c r="N5" s="17"/>
      <c r="O5" s="17" t="s">
        <v>11</v>
      </c>
      <c r="P5" s="17"/>
      <c r="Q5" s="17"/>
      <c r="R5" s="17"/>
      <c r="S5" s="17"/>
      <c r="T5" s="17"/>
      <c r="U5" s="17"/>
      <c r="V5" s="17" t="s">
        <v>12</v>
      </c>
      <c r="W5" s="17"/>
      <c r="X5" s="17"/>
      <c r="Y5" s="17"/>
      <c r="Z5" s="17"/>
      <c r="AA5" s="17"/>
      <c r="AB5" s="17"/>
      <c r="AC5" s="17" t="s">
        <v>13</v>
      </c>
      <c r="AD5" s="17"/>
      <c r="AE5" s="17"/>
      <c r="AF5" s="17"/>
      <c r="AG5" s="17"/>
      <c r="AH5" s="17"/>
      <c r="AI5" s="17"/>
      <c r="AJ5" s="18"/>
      <c r="AK5" s="18"/>
      <c r="AL5" s="18"/>
      <c r="AM5" s="19" t="s">
        <v>14</v>
      </c>
      <c r="AN5" s="20" t="s">
        <v>15</v>
      </c>
    </row>
    <row r="6" spans="1:59" ht="18" customHeight="1">
      <c r="A6" s="13"/>
      <c r="B6" s="14"/>
      <c r="C6" s="15"/>
      <c r="D6" s="15"/>
      <c r="E6" s="15"/>
      <c r="F6" s="15"/>
      <c r="G6" s="16"/>
      <c r="H6" s="21">
        <v>1</v>
      </c>
      <c r="I6" s="21">
        <v>2</v>
      </c>
      <c r="J6" s="21">
        <v>3</v>
      </c>
      <c r="K6" s="21">
        <v>4</v>
      </c>
      <c r="L6" s="21">
        <v>5</v>
      </c>
      <c r="M6" s="21">
        <v>6</v>
      </c>
      <c r="N6" s="21">
        <v>7</v>
      </c>
      <c r="O6" s="21">
        <v>8</v>
      </c>
      <c r="P6" s="21">
        <v>9</v>
      </c>
      <c r="Q6" s="21">
        <v>10</v>
      </c>
      <c r="R6" s="21">
        <v>11</v>
      </c>
      <c r="S6" s="21">
        <v>12</v>
      </c>
      <c r="T6" s="21">
        <v>13</v>
      </c>
      <c r="U6" s="21">
        <v>14</v>
      </c>
      <c r="V6" s="21">
        <v>15</v>
      </c>
      <c r="W6" s="21">
        <v>16</v>
      </c>
      <c r="X6" s="21" t="s">
        <v>16</v>
      </c>
      <c r="Y6" s="21">
        <v>18</v>
      </c>
      <c r="Z6" s="21">
        <v>19</v>
      </c>
      <c r="AA6" s="21">
        <v>20</v>
      </c>
      <c r="AB6" s="21">
        <v>21</v>
      </c>
      <c r="AC6" s="21">
        <v>22</v>
      </c>
      <c r="AD6" s="21">
        <v>23</v>
      </c>
      <c r="AE6" s="21">
        <v>24</v>
      </c>
      <c r="AF6" s="21">
        <v>25</v>
      </c>
      <c r="AG6" s="21">
        <v>26</v>
      </c>
      <c r="AH6" s="21">
        <v>27</v>
      </c>
      <c r="AI6" s="21">
        <v>28</v>
      </c>
      <c r="AJ6" s="22">
        <f>IF($K$2=2,IF(DAY(DATE($H$2,2,29))=29,29,"-"),29)</f>
        <v>29</v>
      </c>
      <c r="AK6" s="22">
        <f>IF($K$2=2,"-",30)</f>
        <v>30</v>
      </c>
      <c r="AL6" s="22">
        <f>IF(OR($K$2=2,$K$2=4,$K$2=6,$K$2=9,$K$2=11),"-",31)</f>
        <v>31</v>
      </c>
      <c r="AM6" s="19"/>
      <c r="AN6" s="20"/>
      <c r="AQ6" s="23" t="s">
        <v>17</v>
      </c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</row>
    <row r="7" spans="1:59" ht="18" customHeight="1">
      <c r="A7" s="13"/>
      <c r="B7" s="14"/>
      <c r="C7" s="15"/>
      <c r="D7" s="15"/>
      <c r="E7" s="15"/>
      <c r="F7" s="15"/>
      <c r="G7" s="16"/>
      <c r="H7" s="24">
        <f>DATE($H$2,$K$2,H6)</f>
        <v>43101</v>
      </c>
      <c r="I7" s="24">
        <f>DATE($H$2,$K$2,I6)</f>
        <v>43102</v>
      </c>
      <c r="J7" s="24">
        <f>DATE($H$2,$K$2,J6)</f>
        <v>43103</v>
      </c>
      <c r="K7" s="24">
        <f>DATE($H$2,$K$2,K6)</f>
        <v>43104</v>
      </c>
      <c r="L7" s="24">
        <f>DATE($H$2,$K$2,L6)</f>
        <v>43105</v>
      </c>
      <c r="M7" s="24">
        <f>DATE($H$2,$K$2,M6)</f>
        <v>43106</v>
      </c>
      <c r="N7" s="24">
        <f>DATE($H$2,$K$2,N6)</f>
        <v>43107</v>
      </c>
      <c r="O7" s="24">
        <f>DATE($H$2,$K$2,O6)</f>
        <v>43108</v>
      </c>
      <c r="P7" s="24">
        <f>DATE($H$2,$K$2,P6)</f>
        <v>43109</v>
      </c>
      <c r="Q7" s="24">
        <f>DATE($H$2,$K$2,Q6)</f>
        <v>43110</v>
      </c>
      <c r="R7" s="24">
        <f>DATE($H$2,$K$2,R6)</f>
        <v>43111</v>
      </c>
      <c r="S7" s="24">
        <f>DATE($H$2,$K$2,S6)</f>
        <v>43112</v>
      </c>
      <c r="T7" s="24">
        <f>DATE($H$2,$K$2,T6)</f>
        <v>43113</v>
      </c>
      <c r="U7" s="24">
        <f>DATE($H$2,$K$2,U6)</f>
        <v>43114</v>
      </c>
      <c r="V7" s="24">
        <f>DATE($H$2,$K$2,V6)</f>
        <v>43115</v>
      </c>
      <c r="W7" s="24">
        <f>DATE($H$2,$K$2,W6)</f>
        <v>43116</v>
      </c>
      <c r="X7" s="24">
        <f>DATE($H$2,$K$2,X6)</f>
        <v>43117</v>
      </c>
      <c r="Y7" s="24">
        <f>DATE($H$2,$K$2,Y6)</f>
        <v>43118</v>
      </c>
      <c r="Z7" s="24">
        <f>DATE($H$2,$K$2,Z6)</f>
        <v>43119</v>
      </c>
      <c r="AA7" s="24">
        <f>DATE($H$2,$K$2,AA6)</f>
        <v>43120</v>
      </c>
      <c r="AB7" s="24">
        <f>DATE($H$2,$K$2,AB6)</f>
        <v>43121</v>
      </c>
      <c r="AC7" s="24">
        <f>DATE($H$2,$K$2,AC6)</f>
        <v>43122</v>
      </c>
      <c r="AD7" s="24">
        <f>DATE($H$2,$K$2,AD6)</f>
        <v>43123</v>
      </c>
      <c r="AE7" s="24">
        <f>DATE($H$2,$K$2,AE6)</f>
        <v>43124</v>
      </c>
      <c r="AF7" s="24">
        <f>DATE($H$2,$K$2,AF6)</f>
        <v>43125</v>
      </c>
      <c r="AG7" s="24">
        <f>DATE($H$2,$K$2,AG6)</f>
        <v>43126</v>
      </c>
      <c r="AH7" s="24">
        <f>DATE($H$2,$K$2,AH6)</f>
        <v>43127</v>
      </c>
      <c r="AI7" s="24">
        <f>DATE($H$2,$K$2,AI6)</f>
        <v>43128</v>
      </c>
      <c r="AJ7" s="24">
        <f>_xlfn.IFERROR(DATE($H$2,$K$2,AJ6),"-")</f>
        <v>43129</v>
      </c>
      <c r="AK7" s="24">
        <f>_xlfn.IFERROR(DATE($H$2,$K$2,AK6),"-")</f>
        <v>43130</v>
      </c>
      <c r="AL7" s="24">
        <f>_xlfn.IFERROR(DATE($H$2,$K$2,AL6),"-")</f>
        <v>43131</v>
      </c>
      <c r="AM7" s="19"/>
      <c r="AN7" s="20"/>
      <c r="AQ7" s="25" t="s">
        <v>18</v>
      </c>
      <c r="AR7" s="25" t="s">
        <v>19</v>
      </c>
      <c r="AS7" s="25" t="s">
        <v>20</v>
      </c>
      <c r="AT7" s="25" t="s">
        <v>21</v>
      </c>
      <c r="AU7" s="25" t="s">
        <v>22</v>
      </c>
      <c r="AV7" s="25" t="s">
        <v>23</v>
      </c>
      <c r="AW7" s="25" t="s">
        <v>24</v>
      </c>
      <c r="AX7" s="25" t="s">
        <v>25</v>
      </c>
      <c r="AY7" s="25" t="s">
        <v>26</v>
      </c>
      <c r="AZ7" s="25" t="s">
        <v>27</v>
      </c>
      <c r="BA7" s="25" t="s">
        <v>28</v>
      </c>
      <c r="BB7" s="25" t="s">
        <v>29</v>
      </c>
      <c r="BC7" s="23"/>
      <c r="BD7" s="23"/>
      <c r="BE7" s="23"/>
      <c r="BF7" s="23"/>
      <c r="BG7" s="23"/>
    </row>
    <row r="8" spans="1:62" ht="14.25" customHeight="1">
      <c r="A8" s="26"/>
      <c r="B8" s="26"/>
      <c r="C8" s="27"/>
      <c r="D8" s="27"/>
      <c r="E8" s="27"/>
      <c r="F8" s="27"/>
      <c r="G8" s="28" t="s">
        <v>30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>
        <f>AQ8*$K$42+AR8*$Y$42+AS8*$K$43+AT8*$Y$43+AU8*$K$44+AV8*$Y$44+AW8*$K$45+AX8*$Y$45+AY8*$K$46+AZ8*$Y$46+BA8*$K$47+BB8*$Y$47</f>
        <v>0</v>
      </c>
      <c r="AN8" s="26"/>
      <c r="AQ8" s="25">
        <f aca="true" t="shared" si="0" ref="AQ8:AQ37">COUNTIF(H8:AL8,"a")</f>
        <v>0</v>
      </c>
      <c r="AR8" s="25">
        <f aca="true" t="shared" si="1" ref="AR8:AR37">COUNTIF(H8:AL8,"b")</f>
        <v>0</v>
      </c>
      <c r="AS8" s="25">
        <f aca="true" t="shared" si="2" ref="AS8:AS37">COUNTIF(H8:AL8,"c")</f>
        <v>0</v>
      </c>
      <c r="AT8" s="25">
        <f aca="true" t="shared" si="3" ref="AT8:AT37">COUNTIF(H8:AL8,"d")</f>
        <v>0</v>
      </c>
      <c r="AU8" s="25">
        <f aca="true" t="shared" si="4" ref="AU8:AU37">COUNTIF(H8:AL8,"e")</f>
        <v>0</v>
      </c>
      <c r="AV8" s="25">
        <f aca="true" t="shared" si="5" ref="AV8:AV37">COUNTIF(H8:AL8,"f")</f>
        <v>0</v>
      </c>
      <c r="AW8" s="25">
        <f aca="true" t="shared" si="6" ref="AW8:AW37">COUNTIF(H8:AL8,"g")</f>
        <v>0</v>
      </c>
      <c r="AX8" s="25">
        <f aca="true" t="shared" si="7" ref="AX8:AX37">COUNTIF(H8:AL8,"h")</f>
        <v>0</v>
      </c>
      <c r="AY8" s="25">
        <f aca="true" t="shared" si="8" ref="AY8:AY37">COUNTIF(H8:AL8,"i")</f>
        <v>0</v>
      </c>
      <c r="AZ8" s="25">
        <f aca="true" t="shared" si="9" ref="AZ8:AZ37">COUNTIF(H8:AL8,"j")</f>
        <v>0</v>
      </c>
      <c r="BA8" s="25">
        <f aca="true" t="shared" si="10" ref="BA8:BA37">COUNTIF(H8:AL8,"k")</f>
        <v>0</v>
      </c>
      <c r="BB8" s="25">
        <f aca="true" t="shared" si="11" ref="BB8:BB37">COUNTIF(H8:AL8,"l")</f>
        <v>0</v>
      </c>
      <c r="BC8" s="23"/>
      <c r="BD8" s="23"/>
      <c r="BE8" s="23"/>
      <c r="BF8" s="23"/>
      <c r="BG8" s="23"/>
      <c r="BH8" s="31"/>
      <c r="BI8" s="31"/>
      <c r="BJ8" s="31"/>
    </row>
    <row r="9" spans="1:59" ht="13.5" customHeight="1">
      <c r="A9" s="26"/>
      <c r="B9" s="26"/>
      <c r="C9" s="27"/>
      <c r="D9" s="27"/>
      <c r="E9" s="27"/>
      <c r="F9" s="27"/>
      <c r="G9" s="32" t="s">
        <v>31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>
        <f>SUM(H9:AL9)</f>
        <v>0</v>
      </c>
      <c r="AN9" s="26"/>
      <c r="AO9" s="35"/>
      <c r="AQ9" s="25">
        <f t="shared" si="0"/>
        <v>0</v>
      </c>
      <c r="AR9" s="25">
        <f t="shared" si="1"/>
        <v>0</v>
      </c>
      <c r="AS9" s="25">
        <f t="shared" si="2"/>
        <v>0</v>
      </c>
      <c r="AT9" s="25">
        <f t="shared" si="3"/>
        <v>0</v>
      </c>
      <c r="AU9" s="25">
        <f t="shared" si="4"/>
        <v>0</v>
      </c>
      <c r="AV9" s="25">
        <f t="shared" si="5"/>
        <v>0</v>
      </c>
      <c r="AW9" s="25">
        <f t="shared" si="6"/>
        <v>0</v>
      </c>
      <c r="AX9" s="25">
        <f t="shared" si="7"/>
        <v>0</v>
      </c>
      <c r="AY9" s="25">
        <f t="shared" si="8"/>
        <v>0</v>
      </c>
      <c r="AZ9" s="25">
        <f t="shared" si="9"/>
        <v>0</v>
      </c>
      <c r="BA9" s="25">
        <f t="shared" si="10"/>
        <v>0</v>
      </c>
      <c r="BB9" s="25">
        <f t="shared" si="11"/>
        <v>0</v>
      </c>
      <c r="BC9" s="23"/>
      <c r="BD9" s="36" t="s">
        <v>32</v>
      </c>
      <c r="BE9" s="36" t="s">
        <v>33</v>
      </c>
      <c r="BF9" s="36" t="s">
        <v>34</v>
      </c>
      <c r="BG9" s="36" t="s">
        <v>35</v>
      </c>
    </row>
    <row r="10" spans="1:59" ht="14.25" customHeight="1">
      <c r="A10" s="26"/>
      <c r="B10" s="26"/>
      <c r="C10" s="27"/>
      <c r="D10" s="27"/>
      <c r="E10" s="27"/>
      <c r="F10" s="27"/>
      <c r="G10" s="28" t="s">
        <v>30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7">
        <f>AQ10*$K$42+AR10*$Y$42+AS10*$K$43+AT10*$Y$43+AU10*$K$44+AV10*$Y$44+AW10*$K$45+AX10*$Y$45+AY10*$K$46+AZ10*$Y$46+BA10*$K$47+BB10*$Y$47</f>
        <v>0</v>
      </c>
      <c r="AN10" s="38"/>
      <c r="AQ10" s="25">
        <f t="shared" si="0"/>
        <v>0</v>
      </c>
      <c r="AR10" s="25">
        <f t="shared" si="1"/>
        <v>0</v>
      </c>
      <c r="AS10" s="25">
        <f t="shared" si="2"/>
        <v>0</v>
      </c>
      <c r="AT10" s="25">
        <f t="shared" si="3"/>
        <v>0</v>
      </c>
      <c r="AU10" s="25">
        <f t="shared" si="4"/>
        <v>0</v>
      </c>
      <c r="AV10" s="25">
        <f t="shared" si="5"/>
        <v>0</v>
      </c>
      <c r="AW10" s="25">
        <f t="shared" si="6"/>
        <v>0</v>
      </c>
      <c r="AX10" s="25">
        <f t="shared" si="7"/>
        <v>0</v>
      </c>
      <c r="AY10" s="25">
        <f t="shared" si="8"/>
        <v>0</v>
      </c>
      <c r="AZ10" s="25">
        <f t="shared" si="9"/>
        <v>0</v>
      </c>
      <c r="BA10" s="25">
        <f t="shared" si="10"/>
        <v>0</v>
      </c>
      <c r="BB10" s="25">
        <f t="shared" si="11"/>
        <v>0</v>
      </c>
      <c r="BC10" s="23"/>
      <c r="BD10" s="23"/>
      <c r="BE10" s="23"/>
      <c r="BF10" s="23"/>
      <c r="BG10" s="23"/>
    </row>
    <row r="11" spans="1:59" ht="13.5" customHeight="1">
      <c r="A11" s="26"/>
      <c r="B11" s="26"/>
      <c r="C11" s="27"/>
      <c r="D11" s="27"/>
      <c r="E11" s="27"/>
      <c r="F11" s="27"/>
      <c r="G11" s="32" t="s">
        <v>31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9">
        <f>SUM(H11:AL11)</f>
        <v>0</v>
      </c>
      <c r="AN11" s="38"/>
      <c r="AQ11" s="25">
        <f t="shared" si="0"/>
        <v>0</v>
      </c>
      <c r="AR11" s="25">
        <f t="shared" si="1"/>
        <v>0</v>
      </c>
      <c r="AS11" s="25">
        <f t="shared" si="2"/>
        <v>0</v>
      </c>
      <c r="AT11" s="25">
        <f t="shared" si="3"/>
        <v>0</v>
      </c>
      <c r="AU11" s="25">
        <f t="shared" si="4"/>
        <v>0</v>
      </c>
      <c r="AV11" s="25">
        <f t="shared" si="5"/>
        <v>0</v>
      </c>
      <c r="AW11" s="25">
        <f t="shared" si="6"/>
        <v>0</v>
      </c>
      <c r="AX11" s="25">
        <f t="shared" si="7"/>
        <v>0</v>
      </c>
      <c r="AY11" s="25">
        <f t="shared" si="8"/>
        <v>0</v>
      </c>
      <c r="AZ11" s="25">
        <f t="shared" si="9"/>
        <v>0</v>
      </c>
      <c r="BA11" s="25">
        <f t="shared" si="10"/>
        <v>0</v>
      </c>
      <c r="BB11" s="25">
        <f t="shared" si="11"/>
        <v>0</v>
      </c>
      <c r="BC11" s="23"/>
      <c r="BD11" s="23"/>
      <c r="BE11" s="23"/>
      <c r="BF11" s="23"/>
      <c r="BG11" s="23"/>
    </row>
    <row r="12" spans="1:59" ht="14.25" customHeight="1">
      <c r="A12" s="26"/>
      <c r="B12" s="26"/>
      <c r="C12" s="27"/>
      <c r="D12" s="27"/>
      <c r="E12" s="27"/>
      <c r="F12" s="27"/>
      <c r="G12" s="28" t="s">
        <v>30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7">
        <f>AQ12*$K$42+AR12*$Y$42+AS12*$K$43+AT12*$Y$43+AU12*$K$44+AV12*$Y$44+AW12*$K$45+AX12*$Y$45+AY12*$K$46+AZ12*$Y$46+BA12*$K$47+BB12*$Y$47</f>
        <v>0</v>
      </c>
      <c r="AN12" s="26"/>
      <c r="AQ12" s="25">
        <f t="shared" si="0"/>
        <v>0</v>
      </c>
      <c r="AR12" s="25">
        <f t="shared" si="1"/>
        <v>0</v>
      </c>
      <c r="AS12" s="25">
        <f t="shared" si="2"/>
        <v>0</v>
      </c>
      <c r="AT12" s="25">
        <f t="shared" si="3"/>
        <v>0</v>
      </c>
      <c r="AU12" s="25">
        <f t="shared" si="4"/>
        <v>0</v>
      </c>
      <c r="AV12" s="25">
        <f t="shared" si="5"/>
        <v>0</v>
      </c>
      <c r="AW12" s="25">
        <f t="shared" si="6"/>
        <v>0</v>
      </c>
      <c r="AX12" s="25">
        <f t="shared" si="7"/>
        <v>0</v>
      </c>
      <c r="AY12" s="25">
        <f t="shared" si="8"/>
        <v>0</v>
      </c>
      <c r="AZ12" s="25">
        <f t="shared" si="9"/>
        <v>0</v>
      </c>
      <c r="BA12" s="25">
        <f t="shared" si="10"/>
        <v>0</v>
      </c>
      <c r="BB12" s="25">
        <f t="shared" si="11"/>
        <v>0</v>
      </c>
      <c r="BC12" s="23"/>
      <c r="BD12" s="23"/>
      <c r="BE12" s="23"/>
      <c r="BF12" s="23"/>
      <c r="BG12" s="23"/>
    </row>
    <row r="13" spans="1:59" ht="13.5" customHeight="1">
      <c r="A13" s="26"/>
      <c r="B13" s="26"/>
      <c r="C13" s="27"/>
      <c r="D13" s="27"/>
      <c r="E13" s="27"/>
      <c r="F13" s="27"/>
      <c r="G13" s="32" t="s">
        <v>31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9">
        <f>SUM(H13:AL13)</f>
        <v>0</v>
      </c>
      <c r="AN13" s="26"/>
      <c r="AQ13" s="25">
        <f t="shared" si="0"/>
        <v>0</v>
      </c>
      <c r="AR13" s="25">
        <f t="shared" si="1"/>
        <v>0</v>
      </c>
      <c r="AS13" s="25">
        <f t="shared" si="2"/>
        <v>0</v>
      </c>
      <c r="AT13" s="25">
        <f t="shared" si="3"/>
        <v>0</v>
      </c>
      <c r="AU13" s="25">
        <f t="shared" si="4"/>
        <v>0</v>
      </c>
      <c r="AV13" s="25">
        <f t="shared" si="5"/>
        <v>0</v>
      </c>
      <c r="AW13" s="25">
        <f t="shared" si="6"/>
        <v>0</v>
      </c>
      <c r="AX13" s="25">
        <f t="shared" si="7"/>
        <v>0</v>
      </c>
      <c r="AY13" s="25">
        <f t="shared" si="8"/>
        <v>0</v>
      </c>
      <c r="AZ13" s="25">
        <f t="shared" si="9"/>
        <v>0</v>
      </c>
      <c r="BA13" s="25">
        <f t="shared" si="10"/>
        <v>0</v>
      </c>
      <c r="BB13" s="25">
        <f t="shared" si="11"/>
        <v>0</v>
      </c>
      <c r="BC13" s="23"/>
      <c r="BD13" s="23"/>
      <c r="BE13" s="23"/>
      <c r="BF13" s="23"/>
      <c r="BG13" s="23"/>
    </row>
    <row r="14" spans="1:59" ht="14.25" customHeight="1">
      <c r="A14" s="26"/>
      <c r="B14" s="26"/>
      <c r="C14" s="27"/>
      <c r="D14" s="27"/>
      <c r="E14" s="27"/>
      <c r="F14" s="27"/>
      <c r="G14" s="28" t="s">
        <v>30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7">
        <f>AQ14*$K$42+AR14*$Y$42+AS14*$K$43+AT14*$Y$43+AU14*$K$44+AV14*$Y$44+AW14*$K$45+AX14*$Y$45+AY14*$K$46+AZ14*$Y$46+BA14*$K$47+BB14*$Y$47</f>
        <v>0</v>
      </c>
      <c r="AN14" s="26"/>
      <c r="AQ14" s="25">
        <f t="shared" si="0"/>
        <v>0</v>
      </c>
      <c r="AR14" s="25">
        <f t="shared" si="1"/>
        <v>0</v>
      </c>
      <c r="AS14" s="25">
        <f t="shared" si="2"/>
        <v>0</v>
      </c>
      <c r="AT14" s="25">
        <f t="shared" si="3"/>
        <v>0</v>
      </c>
      <c r="AU14" s="25">
        <f t="shared" si="4"/>
        <v>0</v>
      </c>
      <c r="AV14" s="25">
        <f t="shared" si="5"/>
        <v>0</v>
      </c>
      <c r="AW14" s="25">
        <f t="shared" si="6"/>
        <v>0</v>
      </c>
      <c r="AX14" s="25">
        <f t="shared" si="7"/>
        <v>0</v>
      </c>
      <c r="AY14" s="25">
        <f t="shared" si="8"/>
        <v>0</v>
      </c>
      <c r="AZ14" s="25">
        <f t="shared" si="9"/>
        <v>0</v>
      </c>
      <c r="BA14" s="25">
        <f t="shared" si="10"/>
        <v>0</v>
      </c>
      <c r="BB14" s="25">
        <f t="shared" si="11"/>
        <v>0</v>
      </c>
      <c r="BC14" s="23"/>
      <c r="BD14" s="23"/>
      <c r="BE14" s="23"/>
      <c r="BF14" s="23"/>
      <c r="BG14" s="23"/>
    </row>
    <row r="15" spans="1:59" ht="13.5" customHeight="1">
      <c r="A15" s="26"/>
      <c r="B15" s="26"/>
      <c r="C15" s="27"/>
      <c r="D15" s="27"/>
      <c r="E15" s="27"/>
      <c r="F15" s="27"/>
      <c r="G15" s="32" t="s">
        <v>31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9">
        <f>SUM(H15:AL15)</f>
        <v>0</v>
      </c>
      <c r="AN15" s="26"/>
      <c r="AQ15" s="25">
        <f t="shared" si="0"/>
        <v>0</v>
      </c>
      <c r="AR15" s="25">
        <f t="shared" si="1"/>
        <v>0</v>
      </c>
      <c r="AS15" s="25">
        <f t="shared" si="2"/>
        <v>0</v>
      </c>
      <c r="AT15" s="25">
        <f t="shared" si="3"/>
        <v>0</v>
      </c>
      <c r="AU15" s="25">
        <f t="shared" si="4"/>
        <v>0</v>
      </c>
      <c r="AV15" s="25">
        <f t="shared" si="5"/>
        <v>0</v>
      </c>
      <c r="AW15" s="25">
        <f t="shared" si="6"/>
        <v>0</v>
      </c>
      <c r="AX15" s="25">
        <f t="shared" si="7"/>
        <v>0</v>
      </c>
      <c r="AY15" s="25">
        <f t="shared" si="8"/>
        <v>0</v>
      </c>
      <c r="AZ15" s="25">
        <f t="shared" si="9"/>
        <v>0</v>
      </c>
      <c r="BA15" s="25">
        <f t="shared" si="10"/>
        <v>0</v>
      </c>
      <c r="BB15" s="25">
        <f t="shared" si="11"/>
        <v>0</v>
      </c>
      <c r="BC15" s="23"/>
      <c r="BD15" s="23"/>
      <c r="BE15" s="23"/>
      <c r="BF15" s="23"/>
      <c r="BG15" s="23"/>
    </row>
    <row r="16" spans="1:59" ht="14.25" customHeight="1">
      <c r="A16" s="26"/>
      <c r="B16" s="26"/>
      <c r="C16" s="27"/>
      <c r="D16" s="27"/>
      <c r="E16" s="27"/>
      <c r="F16" s="27"/>
      <c r="G16" s="28" t="s">
        <v>30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7">
        <f>AQ16*$K$42+AR16*$Y$42+AS16*$K$43+AT16*$Y$43+AU16*$K$44+AV16*$Y$44+AW16*$K$45+AX16*$Y$45+AY16*$K$46+AZ16*$Y$46+BA16*$K$47+BB16*$Y$47</f>
        <v>0</v>
      </c>
      <c r="AN16" s="26"/>
      <c r="AQ16" s="25">
        <f t="shared" si="0"/>
        <v>0</v>
      </c>
      <c r="AR16" s="25">
        <f t="shared" si="1"/>
        <v>0</v>
      </c>
      <c r="AS16" s="25">
        <f t="shared" si="2"/>
        <v>0</v>
      </c>
      <c r="AT16" s="25">
        <f t="shared" si="3"/>
        <v>0</v>
      </c>
      <c r="AU16" s="25">
        <f t="shared" si="4"/>
        <v>0</v>
      </c>
      <c r="AV16" s="25">
        <f t="shared" si="5"/>
        <v>0</v>
      </c>
      <c r="AW16" s="25">
        <f t="shared" si="6"/>
        <v>0</v>
      </c>
      <c r="AX16" s="25">
        <f t="shared" si="7"/>
        <v>0</v>
      </c>
      <c r="AY16" s="25">
        <f t="shared" si="8"/>
        <v>0</v>
      </c>
      <c r="AZ16" s="25">
        <f t="shared" si="9"/>
        <v>0</v>
      </c>
      <c r="BA16" s="25">
        <f t="shared" si="10"/>
        <v>0</v>
      </c>
      <c r="BB16" s="25">
        <f t="shared" si="11"/>
        <v>0</v>
      </c>
      <c r="BC16" s="23"/>
      <c r="BD16" s="23"/>
      <c r="BE16" s="23"/>
      <c r="BF16" s="23"/>
      <c r="BG16" s="23"/>
    </row>
    <row r="17" spans="1:59" ht="13.5" customHeight="1">
      <c r="A17" s="26"/>
      <c r="B17" s="26"/>
      <c r="C17" s="27"/>
      <c r="D17" s="27"/>
      <c r="E17" s="27"/>
      <c r="F17" s="27"/>
      <c r="G17" s="32" t="s">
        <v>31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9">
        <f>SUM(H17:AL17)</f>
        <v>0</v>
      </c>
      <c r="AN17" s="26"/>
      <c r="AQ17" s="25">
        <f t="shared" si="0"/>
        <v>0</v>
      </c>
      <c r="AR17" s="25">
        <f t="shared" si="1"/>
        <v>0</v>
      </c>
      <c r="AS17" s="25">
        <f t="shared" si="2"/>
        <v>0</v>
      </c>
      <c r="AT17" s="25">
        <f t="shared" si="3"/>
        <v>0</v>
      </c>
      <c r="AU17" s="25">
        <f t="shared" si="4"/>
        <v>0</v>
      </c>
      <c r="AV17" s="25">
        <f t="shared" si="5"/>
        <v>0</v>
      </c>
      <c r="AW17" s="25">
        <f t="shared" si="6"/>
        <v>0</v>
      </c>
      <c r="AX17" s="25">
        <f t="shared" si="7"/>
        <v>0</v>
      </c>
      <c r="AY17" s="25">
        <f t="shared" si="8"/>
        <v>0</v>
      </c>
      <c r="AZ17" s="25">
        <f t="shared" si="9"/>
        <v>0</v>
      </c>
      <c r="BA17" s="25">
        <f t="shared" si="10"/>
        <v>0</v>
      </c>
      <c r="BB17" s="25">
        <f t="shared" si="11"/>
        <v>0</v>
      </c>
      <c r="BC17" s="23"/>
      <c r="BD17" s="23"/>
      <c r="BE17" s="23"/>
      <c r="BF17" s="23"/>
      <c r="BG17" s="23"/>
    </row>
    <row r="18" spans="1:59" ht="14.25" customHeight="1">
      <c r="A18" s="26"/>
      <c r="B18" s="26"/>
      <c r="C18" s="27"/>
      <c r="D18" s="27"/>
      <c r="E18" s="27"/>
      <c r="F18" s="27"/>
      <c r="G18" s="28" t="s">
        <v>30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37">
        <f>AQ18*$K$42+AR18*$Y$42+AS18*$K$43+AT18*$Y$43+AU18*$K$44+AV18*$Y$44+AW18*$K$45+AX18*$Y$45+AY18*$K$46+AZ18*$Y$46+BA18*$K$47+BB18*$Y$47</f>
        <v>0</v>
      </c>
      <c r="AN18" s="26"/>
      <c r="AQ18" s="25">
        <f t="shared" si="0"/>
        <v>0</v>
      </c>
      <c r="AR18" s="25">
        <f t="shared" si="1"/>
        <v>0</v>
      </c>
      <c r="AS18" s="25">
        <f t="shared" si="2"/>
        <v>0</v>
      </c>
      <c r="AT18" s="25">
        <f t="shared" si="3"/>
        <v>0</v>
      </c>
      <c r="AU18" s="25">
        <f t="shared" si="4"/>
        <v>0</v>
      </c>
      <c r="AV18" s="25">
        <f t="shared" si="5"/>
        <v>0</v>
      </c>
      <c r="AW18" s="25">
        <f t="shared" si="6"/>
        <v>0</v>
      </c>
      <c r="AX18" s="25">
        <f t="shared" si="7"/>
        <v>0</v>
      </c>
      <c r="AY18" s="25">
        <f t="shared" si="8"/>
        <v>0</v>
      </c>
      <c r="AZ18" s="25">
        <f t="shared" si="9"/>
        <v>0</v>
      </c>
      <c r="BA18" s="25">
        <f t="shared" si="10"/>
        <v>0</v>
      </c>
      <c r="BB18" s="25">
        <f t="shared" si="11"/>
        <v>0</v>
      </c>
      <c r="BC18" s="23"/>
      <c r="BD18" s="23"/>
      <c r="BE18" s="23"/>
      <c r="BF18" s="23"/>
      <c r="BG18" s="23"/>
    </row>
    <row r="19" spans="1:59" ht="13.5" customHeight="1">
      <c r="A19" s="26"/>
      <c r="B19" s="26"/>
      <c r="C19" s="27"/>
      <c r="D19" s="27"/>
      <c r="E19" s="27"/>
      <c r="F19" s="27"/>
      <c r="G19" s="32" t="s">
        <v>31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9">
        <f>SUM(H19:AL19)</f>
        <v>0</v>
      </c>
      <c r="AN19" s="26"/>
      <c r="AQ19" s="25">
        <f t="shared" si="0"/>
        <v>0</v>
      </c>
      <c r="AR19" s="25">
        <f t="shared" si="1"/>
        <v>0</v>
      </c>
      <c r="AS19" s="25">
        <f t="shared" si="2"/>
        <v>0</v>
      </c>
      <c r="AT19" s="25">
        <f t="shared" si="3"/>
        <v>0</v>
      </c>
      <c r="AU19" s="25">
        <f t="shared" si="4"/>
        <v>0</v>
      </c>
      <c r="AV19" s="25">
        <f t="shared" si="5"/>
        <v>0</v>
      </c>
      <c r="AW19" s="25">
        <f t="shared" si="6"/>
        <v>0</v>
      </c>
      <c r="AX19" s="25">
        <f t="shared" si="7"/>
        <v>0</v>
      </c>
      <c r="AY19" s="25">
        <f t="shared" si="8"/>
        <v>0</v>
      </c>
      <c r="AZ19" s="25">
        <f t="shared" si="9"/>
        <v>0</v>
      </c>
      <c r="BA19" s="25">
        <f t="shared" si="10"/>
        <v>0</v>
      </c>
      <c r="BB19" s="25">
        <f t="shared" si="11"/>
        <v>0</v>
      </c>
      <c r="BC19" s="23"/>
      <c r="BD19" s="23"/>
      <c r="BE19" s="23"/>
      <c r="BF19" s="23"/>
      <c r="BG19" s="23"/>
    </row>
    <row r="20" spans="1:59" ht="14.25" customHeight="1">
      <c r="A20" s="26"/>
      <c r="B20" s="26"/>
      <c r="C20" s="40"/>
      <c r="D20" s="40"/>
      <c r="E20" s="40"/>
      <c r="F20" s="40"/>
      <c r="G20" s="28" t="s">
        <v>30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37">
        <f>AQ20*$K$42+AR20*$Y$42+AS20*$K$43+AT20*$Y$43+AU20*$K$44+AV20*$Y$44+AW20*$K$45+AX20*$Y$45+AY20*$K$46+AZ20*$Y$46+BA20*$K$47+BB20*$Y$47</f>
        <v>0</v>
      </c>
      <c r="AN20" s="26"/>
      <c r="AQ20" s="25">
        <f t="shared" si="0"/>
        <v>0</v>
      </c>
      <c r="AR20" s="25">
        <f t="shared" si="1"/>
        <v>0</v>
      </c>
      <c r="AS20" s="25">
        <f t="shared" si="2"/>
        <v>0</v>
      </c>
      <c r="AT20" s="25">
        <f t="shared" si="3"/>
        <v>0</v>
      </c>
      <c r="AU20" s="25">
        <f t="shared" si="4"/>
        <v>0</v>
      </c>
      <c r="AV20" s="25">
        <f t="shared" si="5"/>
        <v>0</v>
      </c>
      <c r="AW20" s="25">
        <f t="shared" si="6"/>
        <v>0</v>
      </c>
      <c r="AX20" s="25">
        <f t="shared" si="7"/>
        <v>0</v>
      </c>
      <c r="AY20" s="25">
        <f t="shared" si="8"/>
        <v>0</v>
      </c>
      <c r="AZ20" s="25">
        <f t="shared" si="9"/>
        <v>0</v>
      </c>
      <c r="BA20" s="25">
        <f t="shared" si="10"/>
        <v>0</v>
      </c>
      <c r="BB20" s="25">
        <f t="shared" si="11"/>
        <v>0</v>
      </c>
      <c r="BC20" s="23"/>
      <c r="BD20" s="23"/>
      <c r="BE20" s="23"/>
      <c r="BF20" s="23"/>
      <c r="BG20" s="23"/>
    </row>
    <row r="21" spans="1:59" ht="13.5" customHeight="1">
      <c r="A21" s="26"/>
      <c r="B21" s="26"/>
      <c r="C21" s="40"/>
      <c r="D21" s="40"/>
      <c r="E21" s="40"/>
      <c r="F21" s="40"/>
      <c r="G21" s="32" t="s">
        <v>31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9">
        <f>SUM(H21:AL21)</f>
        <v>0</v>
      </c>
      <c r="AN21" s="26"/>
      <c r="AQ21" s="25">
        <f t="shared" si="0"/>
        <v>0</v>
      </c>
      <c r="AR21" s="25">
        <f t="shared" si="1"/>
        <v>0</v>
      </c>
      <c r="AS21" s="25">
        <f t="shared" si="2"/>
        <v>0</v>
      </c>
      <c r="AT21" s="25">
        <f t="shared" si="3"/>
        <v>0</v>
      </c>
      <c r="AU21" s="25">
        <f t="shared" si="4"/>
        <v>0</v>
      </c>
      <c r="AV21" s="25">
        <f t="shared" si="5"/>
        <v>0</v>
      </c>
      <c r="AW21" s="25">
        <f t="shared" si="6"/>
        <v>0</v>
      </c>
      <c r="AX21" s="25">
        <f t="shared" si="7"/>
        <v>0</v>
      </c>
      <c r="AY21" s="25">
        <f t="shared" si="8"/>
        <v>0</v>
      </c>
      <c r="AZ21" s="25">
        <f t="shared" si="9"/>
        <v>0</v>
      </c>
      <c r="BA21" s="25">
        <f t="shared" si="10"/>
        <v>0</v>
      </c>
      <c r="BB21" s="25">
        <f t="shared" si="11"/>
        <v>0</v>
      </c>
      <c r="BC21" s="23"/>
      <c r="BD21" s="23"/>
      <c r="BE21" s="23"/>
      <c r="BF21" s="23"/>
      <c r="BG21" s="23"/>
    </row>
    <row r="22" spans="1:59" ht="14.25" customHeight="1">
      <c r="A22" s="26"/>
      <c r="B22" s="26"/>
      <c r="C22" s="40"/>
      <c r="D22" s="40"/>
      <c r="E22" s="40"/>
      <c r="F22" s="40"/>
      <c r="G22" s="28" t="s">
        <v>30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7">
        <f>AQ22*$K$42+AR22*$Y$42+AS22*$K$43+AT22*$Y$43+AU22*$K$44+AV22*$Y$44+AW22*$K$45+AX22*$Y$45+AY22*$K$46+AZ22*$Y$46+BA22*$K$47+BB22*$Y$47</f>
        <v>0</v>
      </c>
      <c r="AN22" s="26"/>
      <c r="AQ22" s="25">
        <f t="shared" si="0"/>
        <v>0</v>
      </c>
      <c r="AR22" s="25">
        <f t="shared" si="1"/>
        <v>0</v>
      </c>
      <c r="AS22" s="25">
        <f t="shared" si="2"/>
        <v>0</v>
      </c>
      <c r="AT22" s="25">
        <f t="shared" si="3"/>
        <v>0</v>
      </c>
      <c r="AU22" s="25">
        <f t="shared" si="4"/>
        <v>0</v>
      </c>
      <c r="AV22" s="25">
        <f t="shared" si="5"/>
        <v>0</v>
      </c>
      <c r="AW22" s="25">
        <f t="shared" si="6"/>
        <v>0</v>
      </c>
      <c r="AX22" s="25">
        <f t="shared" si="7"/>
        <v>0</v>
      </c>
      <c r="AY22" s="25">
        <f t="shared" si="8"/>
        <v>0</v>
      </c>
      <c r="AZ22" s="25">
        <f t="shared" si="9"/>
        <v>0</v>
      </c>
      <c r="BA22" s="25">
        <f t="shared" si="10"/>
        <v>0</v>
      </c>
      <c r="BB22" s="25">
        <f t="shared" si="11"/>
        <v>0</v>
      </c>
      <c r="BC22" s="23"/>
      <c r="BD22" s="23"/>
      <c r="BE22" s="23"/>
      <c r="BF22" s="23"/>
      <c r="BG22" s="23"/>
    </row>
    <row r="23" spans="1:59" ht="13.5" customHeight="1">
      <c r="A23" s="26"/>
      <c r="B23" s="26"/>
      <c r="C23" s="40"/>
      <c r="D23" s="40"/>
      <c r="E23" s="40"/>
      <c r="F23" s="40"/>
      <c r="G23" s="32" t="s">
        <v>31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9">
        <f>SUM(H23:AL23)</f>
        <v>0</v>
      </c>
      <c r="AN23" s="26"/>
      <c r="AQ23" s="25">
        <f t="shared" si="0"/>
        <v>0</v>
      </c>
      <c r="AR23" s="25">
        <f t="shared" si="1"/>
        <v>0</v>
      </c>
      <c r="AS23" s="25">
        <f t="shared" si="2"/>
        <v>0</v>
      </c>
      <c r="AT23" s="25">
        <f t="shared" si="3"/>
        <v>0</v>
      </c>
      <c r="AU23" s="25">
        <f t="shared" si="4"/>
        <v>0</v>
      </c>
      <c r="AV23" s="25">
        <f t="shared" si="5"/>
        <v>0</v>
      </c>
      <c r="AW23" s="25">
        <f t="shared" si="6"/>
        <v>0</v>
      </c>
      <c r="AX23" s="25">
        <f t="shared" si="7"/>
        <v>0</v>
      </c>
      <c r="AY23" s="25">
        <f t="shared" si="8"/>
        <v>0</v>
      </c>
      <c r="AZ23" s="25">
        <f t="shared" si="9"/>
        <v>0</v>
      </c>
      <c r="BA23" s="25">
        <f t="shared" si="10"/>
        <v>0</v>
      </c>
      <c r="BB23" s="25">
        <f t="shared" si="11"/>
        <v>0</v>
      </c>
      <c r="BC23" s="23"/>
      <c r="BD23" s="23"/>
      <c r="BE23" s="23"/>
      <c r="BF23" s="23"/>
      <c r="BG23" s="23"/>
    </row>
    <row r="24" spans="1:59" ht="14.25" customHeight="1">
      <c r="A24" s="26"/>
      <c r="B24" s="26"/>
      <c r="C24" s="27"/>
      <c r="D24" s="27"/>
      <c r="E24" s="27"/>
      <c r="F24" s="27"/>
      <c r="G24" s="28" t="s">
        <v>30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7">
        <f>AQ24*$K$42+AR24*$Y$42+AS24*$K$43+AT24*$Y$43+AU24*$K$44+AV24*$Y$44+AW24*$K$45+AX24*$Y$45+AY24*$K$46+AZ24*$Y$46+BA24*$K$47+BB24*$Y$47</f>
        <v>0</v>
      </c>
      <c r="AN24" s="26"/>
      <c r="AQ24" s="25">
        <f t="shared" si="0"/>
        <v>0</v>
      </c>
      <c r="AR24" s="25">
        <f t="shared" si="1"/>
        <v>0</v>
      </c>
      <c r="AS24" s="25">
        <f t="shared" si="2"/>
        <v>0</v>
      </c>
      <c r="AT24" s="25">
        <f t="shared" si="3"/>
        <v>0</v>
      </c>
      <c r="AU24" s="25">
        <f t="shared" si="4"/>
        <v>0</v>
      </c>
      <c r="AV24" s="25">
        <f t="shared" si="5"/>
        <v>0</v>
      </c>
      <c r="AW24" s="25">
        <f t="shared" si="6"/>
        <v>0</v>
      </c>
      <c r="AX24" s="25">
        <f t="shared" si="7"/>
        <v>0</v>
      </c>
      <c r="AY24" s="25">
        <f t="shared" si="8"/>
        <v>0</v>
      </c>
      <c r="AZ24" s="25">
        <f t="shared" si="9"/>
        <v>0</v>
      </c>
      <c r="BA24" s="25">
        <f t="shared" si="10"/>
        <v>0</v>
      </c>
      <c r="BB24" s="25">
        <f t="shared" si="11"/>
        <v>0</v>
      </c>
      <c r="BC24" s="23"/>
      <c r="BD24" s="23"/>
      <c r="BE24" s="23"/>
      <c r="BF24" s="23"/>
      <c r="BG24" s="23"/>
    </row>
    <row r="25" spans="1:59" ht="13.5" customHeight="1">
      <c r="A25" s="26"/>
      <c r="B25" s="26"/>
      <c r="C25" s="27"/>
      <c r="D25" s="27"/>
      <c r="E25" s="27"/>
      <c r="F25" s="27"/>
      <c r="G25" s="32" t="s">
        <v>31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9">
        <f>SUM(H25:AL25)</f>
        <v>0</v>
      </c>
      <c r="AN25" s="26"/>
      <c r="AQ25" s="25">
        <f t="shared" si="0"/>
        <v>0</v>
      </c>
      <c r="AR25" s="25">
        <f t="shared" si="1"/>
        <v>0</v>
      </c>
      <c r="AS25" s="25">
        <f t="shared" si="2"/>
        <v>0</v>
      </c>
      <c r="AT25" s="25">
        <f t="shared" si="3"/>
        <v>0</v>
      </c>
      <c r="AU25" s="25">
        <f t="shared" si="4"/>
        <v>0</v>
      </c>
      <c r="AV25" s="25">
        <f t="shared" si="5"/>
        <v>0</v>
      </c>
      <c r="AW25" s="25">
        <f t="shared" si="6"/>
        <v>0</v>
      </c>
      <c r="AX25" s="25">
        <f t="shared" si="7"/>
        <v>0</v>
      </c>
      <c r="AY25" s="25">
        <f t="shared" si="8"/>
        <v>0</v>
      </c>
      <c r="AZ25" s="25">
        <f t="shared" si="9"/>
        <v>0</v>
      </c>
      <c r="BA25" s="25">
        <f t="shared" si="10"/>
        <v>0</v>
      </c>
      <c r="BB25" s="25">
        <f t="shared" si="11"/>
        <v>0</v>
      </c>
      <c r="BC25" s="23"/>
      <c r="BD25" s="23"/>
      <c r="BE25" s="23"/>
      <c r="BF25" s="23"/>
      <c r="BG25" s="23"/>
    </row>
    <row r="26" spans="1:59" ht="14.25" customHeight="1">
      <c r="A26" s="26"/>
      <c r="B26" s="26"/>
      <c r="C26" s="27"/>
      <c r="D26" s="27"/>
      <c r="E26" s="27"/>
      <c r="F26" s="27"/>
      <c r="G26" s="28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7">
        <f>AQ26*$K$42+AR26*$Y$42+AS26*$K$43+AT26*$Y$43+AU26*$K$44+AV26*$Y$44+AW26*$K$45+AX26*$Y$45+AY26*$K$46+AZ26*$Y$46+BA26*$K$47+BB26*$Y$47</f>
        <v>0</v>
      </c>
      <c r="AN26" s="38"/>
      <c r="AQ26" s="25">
        <f t="shared" si="0"/>
        <v>0</v>
      </c>
      <c r="AR26" s="25">
        <f t="shared" si="1"/>
        <v>0</v>
      </c>
      <c r="AS26" s="25">
        <f t="shared" si="2"/>
        <v>0</v>
      </c>
      <c r="AT26" s="25">
        <f t="shared" si="3"/>
        <v>0</v>
      </c>
      <c r="AU26" s="25">
        <f t="shared" si="4"/>
        <v>0</v>
      </c>
      <c r="AV26" s="25">
        <f t="shared" si="5"/>
        <v>0</v>
      </c>
      <c r="AW26" s="25">
        <f t="shared" si="6"/>
        <v>0</v>
      </c>
      <c r="AX26" s="25">
        <f t="shared" si="7"/>
        <v>0</v>
      </c>
      <c r="AY26" s="25">
        <f t="shared" si="8"/>
        <v>0</v>
      </c>
      <c r="AZ26" s="25">
        <f t="shared" si="9"/>
        <v>0</v>
      </c>
      <c r="BA26" s="25">
        <f t="shared" si="10"/>
        <v>0</v>
      </c>
      <c r="BB26" s="25">
        <f t="shared" si="11"/>
        <v>0</v>
      </c>
      <c r="BC26" s="23"/>
      <c r="BD26" s="23"/>
      <c r="BE26" s="23"/>
      <c r="BF26" s="23"/>
      <c r="BG26" s="23"/>
    </row>
    <row r="27" spans="1:59" ht="13.5" customHeight="1">
      <c r="A27" s="26"/>
      <c r="B27" s="26"/>
      <c r="C27" s="27"/>
      <c r="D27" s="27"/>
      <c r="E27" s="27"/>
      <c r="F27" s="27"/>
      <c r="G27" s="32" t="s">
        <v>31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9">
        <f>SUM(H27:AL27)</f>
        <v>0</v>
      </c>
      <c r="AN27" s="38"/>
      <c r="AQ27" s="25">
        <f t="shared" si="0"/>
        <v>0</v>
      </c>
      <c r="AR27" s="25">
        <f t="shared" si="1"/>
        <v>0</v>
      </c>
      <c r="AS27" s="25">
        <f t="shared" si="2"/>
        <v>0</v>
      </c>
      <c r="AT27" s="25">
        <f t="shared" si="3"/>
        <v>0</v>
      </c>
      <c r="AU27" s="25">
        <f t="shared" si="4"/>
        <v>0</v>
      </c>
      <c r="AV27" s="25">
        <f t="shared" si="5"/>
        <v>0</v>
      </c>
      <c r="AW27" s="25">
        <f t="shared" si="6"/>
        <v>0</v>
      </c>
      <c r="AX27" s="25">
        <f t="shared" si="7"/>
        <v>0</v>
      </c>
      <c r="AY27" s="25">
        <f t="shared" si="8"/>
        <v>0</v>
      </c>
      <c r="AZ27" s="25">
        <f t="shared" si="9"/>
        <v>0</v>
      </c>
      <c r="BA27" s="25">
        <f t="shared" si="10"/>
        <v>0</v>
      </c>
      <c r="BB27" s="25">
        <f t="shared" si="11"/>
        <v>0</v>
      </c>
      <c r="BC27" s="23"/>
      <c r="BD27" s="23"/>
      <c r="BE27" s="23"/>
      <c r="BF27" s="23"/>
      <c r="BG27" s="23"/>
    </row>
    <row r="28" spans="1:59" ht="14.25" customHeight="1">
      <c r="A28" s="26"/>
      <c r="B28" s="26"/>
      <c r="C28" s="27"/>
      <c r="D28" s="27"/>
      <c r="E28" s="27"/>
      <c r="F28" s="27"/>
      <c r="G28" s="28" t="s">
        <v>30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37">
        <f>AQ28*$K$42+AR28*$Y$42+AS28*$K$43+AT28*$Y$43+AU28*$K$44+AV28*$Y$44+AW28*$K$45+AX28*$Y$45+AY28*$K$46+AZ28*$Y$46+BA28*$K$47+BB28*$Y$47</f>
        <v>0</v>
      </c>
      <c r="AN28" s="26"/>
      <c r="AQ28" s="25">
        <f t="shared" si="0"/>
        <v>0</v>
      </c>
      <c r="AR28" s="25">
        <f t="shared" si="1"/>
        <v>0</v>
      </c>
      <c r="AS28" s="25">
        <f t="shared" si="2"/>
        <v>0</v>
      </c>
      <c r="AT28" s="25">
        <f t="shared" si="3"/>
        <v>0</v>
      </c>
      <c r="AU28" s="25">
        <f t="shared" si="4"/>
        <v>0</v>
      </c>
      <c r="AV28" s="25">
        <f t="shared" si="5"/>
        <v>0</v>
      </c>
      <c r="AW28" s="25">
        <f t="shared" si="6"/>
        <v>0</v>
      </c>
      <c r="AX28" s="25">
        <f t="shared" si="7"/>
        <v>0</v>
      </c>
      <c r="AY28" s="25">
        <f t="shared" si="8"/>
        <v>0</v>
      </c>
      <c r="AZ28" s="25">
        <f t="shared" si="9"/>
        <v>0</v>
      </c>
      <c r="BA28" s="25">
        <f t="shared" si="10"/>
        <v>0</v>
      </c>
      <c r="BB28" s="25">
        <f t="shared" si="11"/>
        <v>0</v>
      </c>
      <c r="BC28" s="23"/>
      <c r="BD28" s="23"/>
      <c r="BE28" s="23"/>
      <c r="BF28" s="23"/>
      <c r="BG28" s="23"/>
    </row>
    <row r="29" spans="1:59" ht="13.5" customHeight="1">
      <c r="A29" s="26"/>
      <c r="B29" s="26"/>
      <c r="C29" s="27"/>
      <c r="D29" s="27"/>
      <c r="E29" s="27"/>
      <c r="F29" s="27"/>
      <c r="G29" s="32" t="s">
        <v>31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9">
        <f>SUM(H29:AL29)</f>
        <v>0</v>
      </c>
      <c r="AN29" s="26"/>
      <c r="AQ29" s="25">
        <f t="shared" si="0"/>
        <v>0</v>
      </c>
      <c r="AR29" s="25">
        <f t="shared" si="1"/>
        <v>0</v>
      </c>
      <c r="AS29" s="25">
        <f t="shared" si="2"/>
        <v>0</v>
      </c>
      <c r="AT29" s="25">
        <f t="shared" si="3"/>
        <v>0</v>
      </c>
      <c r="AU29" s="25">
        <f t="shared" si="4"/>
        <v>0</v>
      </c>
      <c r="AV29" s="25">
        <f t="shared" si="5"/>
        <v>0</v>
      </c>
      <c r="AW29" s="25">
        <f t="shared" si="6"/>
        <v>0</v>
      </c>
      <c r="AX29" s="25">
        <f t="shared" si="7"/>
        <v>0</v>
      </c>
      <c r="AY29" s="25">
        <f t="shared" si="8"/>
        <v>0</v>
      </c>
      <c r="AZ29" s="25">
        <f t="shared" si="9"/>
        <v>0</v>
      </c>
      <c r="BA29" s="25">
        <f t="shared" si="10"/>
        <v>0</v>
      </c>
      <c r="BB29" s="25">
        <f t="shared" si="11"/>
        <v>0</v>
      </c>
      <c r="BC29" s="23"/>
      <c r="BD29" s="23"/>
      <c r="BE29" s="23"/>
      <c r="BF29" s="23"/>
      <c r="BG29" s="23"/>
    </row>
    <row r="30" spans="1:59" ht="14.25" customHeight="1">
      <c r="A30" s="26"/>
      <c r="B30" s="26"/>
      <c r="C30" s="27"/>
      <c r="D30" s="27"/>
      <c r="E30" s="27"/>
      <c r="F30" s="27"/>
      <c r="G30" s="28" t="s">
        <v>30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7">
        <f>AQ30*$K$42+AR30*$Y$42+AS30*$K$43+AT30*$Y$43+AU30*$K$44+AV30*$Y$44+AW30*$K$45+AX30*$Y$45+AY30*$K$46+AZ30*$Y$46+BA30*$K$47+BB30*$Y$47</f>
        <v>0</v>
      </c>
      <c r="AN30" s="38"/>
      <c r="AQ30" s="25">
        <f t="shared" si="0"/>
        <v>0</v>
      </c>
      <c r="AR30" s="25">
        <f t="shared" si="1"/>
        <v>0</v>
      </c>
      <c r="AS30" s="25">
        <f t="shared" si="2"/>
        <v>0</v>
      </c>
      <c r="AT30" s="25">
        <f t="shared" si="3"/>
        <v>0</v>
      </c>
      <c r="AU30" s="25">
        <f t="shared" si="4"/>
        <v>0</v>
      </c>
      <c r="AV30" s="25">
        <f t="shared" si="5"/>
        <v>0</v>
      </c>
      <c r="AW30" s="25">
        <f t="shared" si="6"/>
        <v>0</v>
      </c>
      <c r="AX30" s="25">
        <f t="shared" si="7"/>
        <v>0</v>
      </c>
      <c r="AY30" s="25">
        <f t="shared" si="8"/>
        <v>0</v>
      </c>
      <c r="AZ30" s="25">
        <f t="shared" si="9"/>
        <v>0</v>
      </c>
      <c r="BA30" s="25">
        <f t="shared" si="10"/>
        <v>0</v>
      </c>
      <c r="BB30" s="25">
        <f t="shared" si="11"/>
        <v>0</v>
      </c>
      <c r="BC30" s="23"/>
      <c r="BD30" s="23"/>
      <c r="BE30" s="23"/>
      <c r="BF30" s="23"/>
      <c r="BG30" s="23"/>
    </row>
    <row r="31" spans="1:59" ht="13.5" customHeight="1">
      <c r="A31" s="26"/>
      <c r="B31" s="26"/>
      <c r="C31" s="27"/>
      <c r="D31" s="27"/>
      <c r="E31" s="27"/>
      <c r="F31" s="27"/>
      <c r="G31" s="32" t="s">
        <v>31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9">
        <f>SUM(H31:AL31)</f>
        <v>0</v>
      </c>
      <c r="AN31" s="38"/>
      <c r="AQ31" s="25">
        <f t="shared" si="0"/>
        <v>0</v>
      </c>
      <c r="AR31" s="25">
        <f t="shared" si="1"/>
        <v>0</v>
      </c>
      <c r="AS31" s="25">
        <f t="shared" si="2"/>
        <v>0</v>
      </c>
      <c r="AT31" s="25">
        <f t="shared" si="3"/>
        <v>0</v>
      </c>
      <c r="AU31" s="25">
        <f t="shared" si="4"/>
        <v>0</v>
      </c>
      <c r="AV31" s="25">
        <f t="shared" si="5"/>
        <v>0</v>
      </c>
      <c r="AW31" s="25">
        <f t="shared" si="6"/>
        <v>0</v>
      </c>
      <c r="AX31" s="25">
        <f t="shared" si="7"/>
        <v>0</v>
      </c>
      <c r="AY31" s="25">
        <f t="shared" si="8"/>
        <v>0</v>
      </c>
      <c r="AZ31" s="25">
        <f t="shared" si="9"/>
        <v>0</v>
      </c>
      <c r="BA31" s="25">
        <f t="shared" si="10"/>
        <v>0</v>
      </c>
      <c r="BB31" s="25">
        <f t="shared" si="11"/>
        <v>0</v>
      </c>
      <c r="BC31" s="23"/>
      <c r="BD31" s="23"/>
      <c r="BE31" s="23"/>
      <c r="BF31" s="23"/>
      <c r="BG31" s="23"/>
    </row>
    <row r="32" spans="1:59" ht="14.25" customHeight="1">
      <c r="A32" s="26"/>
      <c r="B32" s="26"/>
      <c r="C32" s="27"/>
      <c r="D32" s="27"/>
      <c r="E32" s="27"/>
      <c r="F32" s="27"/>
      <c r="G32" s="28" t="s">
        <v>30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37">
        <f>AQ32*$K$42+AR32*$Y$42+AS32*$K$43+AT32*$Y$43+AU32*$K$44+AV32*$Y$44+AW32*$K$45+AX32*$Y$45+AY32*$K$46+AZ32*$Y$46+BA32*$K$47+BB32*$Y$47</f>
        <v>0</v>
      </c>
      <c r="AN32" s="26"/>
      <c r="AQ32" s="25">
        <f t="shared" si="0"/>
        <v>0</v>
      </c>
      <c r="AR32" s="25">
        <f t="shared" si="1"/>
        <v>0</v>
      </c>
      <c r="AS32" s="25">
        <f t="shared" si="2"/>
        <v>0</v>
      </c>
      <c r="AT32" s="25">
        <f t="shared" si="3"/>
        <v>0</v>
      </c>
      <c r="AU32" s="25">
        <f t="shared" si="4"/>
        <v>0</v>
      </c>
      <c r="AV32" s="25">
        <f t="shared" si="5"/>
        <v>0</v>
      </c>
      <c r="AW32" s="25">
        <f t="shared" si="6"/>
        <v>0</v>
      </c>
      <c r="AX32" s="25">
        <f t="shared" si="7"/>
        <v>0</v>
      </c>
      <c r="AY32" s="25">
        <f t="shared" si="8"/>
        <v>0</v>
      </c>
      <c r="AZ32" s="25">
        <f t="shared" si="9"/>
        <v>0</v>
      </c>
      <c r="BA32" s="25">
        <f t="shared" si="10"/>
        <v>0</v>
      </c>
      <c r="BB32" s="25">
        <f t="shared" si="11"/>
        <v>0</v>
      </c>
      <c r="BC32" s="23"/>
      <c r="BD32" s="23"/>
      <c r="BE32" s="23"/>
      <c r="BF32" s="23"/>
      <c r="BG32" s="23"/>
    </row>
    <row r="33" spans="1:59" ht="13.5" customHeight="1">
      <c r="A33" s="26"/>
      <c r="B33" s="26"/>
      <c r="C33" s="27"/>
      <c r="D33" s="27"/>
      <c r="E33" s="27"/>
      <c r="F33" s="27"/>
      <c r="G33" s="32" t="s">
        <v>31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9">
        <f>SUM(H33:AL33)</f>
        <v>0</v>
      </c>
      <c r="AN33" s="26"/>
      <c r="AQ33" s="25">
        <f t="shared" si="0"/>
        <v>0</v>
      </c>
      <c r="AR33" s="25">
        <f t="shared" si="1"/>
        <v>0</v>
      </c>
      <c r="AS33" s="25">
        <f t="shared" si="2"/>
        <v>0</v>
      </c>
      <c r="AT33" s="25">
        <f t="shared" si="3"/>
        <v>0</v>
      </c>
      <c r="AU33" s="25">
        <f t="shared" si="4"/>
        <v>0</v>
      </c>
      <c r="AV33" s="25">
        <f t="shared" si="5"/>
        <v>0</v>
      </c>
      <c r="AW33" s="25">
        <f t="shared" si="6"/>
        <v>0</v>
      </c>
      <c r="AX33" s="25">
        <f t="shared" si="7"/>
        <v>0</v>
      </c>
      <c r="AY33" s="25">
        <f t="shared" si="8"/>
        <v>0</v>
      </c>
      <c r="AZ33" s="25">
        <f t="shared" si="9"/>
        <v>0</v>
      </c>
      <c r="BA33" s="25">
        <f t="shared" si="10"/>
        <v>0</v>
      </c>
      <c r="BB33" s="25">
        <f t="shared" si="11"/>
        <v>0</v>
      </c>
      <c r="BC33" s="23"/>
      <c r="BD33" s="23"/>
      <c r="BE33" s="23"/>
      <c r="BF33" s="23"/>
      <c r="BG33" s="23"/>
    </row>
    <row r="34" spans="1:59" ht="14.25" customHeight="1">
      <c r="A34" s="26"/>
      <c r="B34" s="26"/>
      <c r="C34" s="27"/>
      <c r="D34" s="27"/>
      <c r="E34" s="27"/>
      <c r="F34" s="27"/>
      <c r="G34" s="28" t="s">
        <v>30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7">
        <f>AQ34*$K$42+AR34*$Y$42+AS34*$K$43+AT34*$Y$43+AU34*$K$44+AV34*$Y$44+AW34*$K$45+AX34*$Y$45+AY34*$K$46+AZ34*$Y$46+BA34*$K$47+BB34*$Y$47</f>
        <v>0</v>
      </c>
      <c r="AN34" s="38"/>
      <c r="AQ34" s="25">
        <f t="shared" si="0"/>
        <v>0</v>
      </c>
      <c r="AR34" s="25">
        <f t="shared" si="1"/>
        <v>0</v>
      </c>
      <c r="AS34" s="25">
        <f t="shared" si="2"/>
        <v>0</v>
      </c>
      <c r="AT34" s="25">
        <f t="shared" si="3"/>
        <v>0</v>
      </c>
      <c r="AU34" s="25">
        <f t="shared" si="4"/>
        <v>0</v>
      </c>
      <c r="AV34" s="25">
        <f t="shared" si="5"/>
        <v>0</v>
      </c>
      <c r="AW34" s="25">
        <f t="shared" si="6"/>
        <v>0</v>
      </c>
      <c r="AX34" s="25">
        <f t="shared" si="7"/>
        <v>0</v>
      </c>
      <c r="AY34" s="25">
        <f t="shared" si="8"/>
        <v>0</v>
      </c>
      <c r="AZ34" s="25">
        <f t="shared" si="9"/>
        <v>0</v>
      </c>
      <c r="BA34" s="25">
        <f t="shared" si="10"/>
        <v>0</v>
      </c>
      <c r="BB34" s="25">
        <f t="shared" si="11"/>
        <v>0</v>
      </c>
      <c r="BC34" s="23"/>
      <c r="BD34" s="23"/>
      <c r="BE34" s="23"/>
      <c r="BF34" s="23"/>
      <c r="BG34" s="23"/>
    </row>
    <row r="35" spans="1:59" ht="13.5" customHeight="1">
      <c r="A35" s="26"/>
      <c r="B35" s="26"/>
      <c r="C35" s="27"/>
      <c r="D35" s="27"/>
      <c r="E35" s="27"/>
      <c r="F35" s="27"/>
      <c r="G35" s="32" t="s">
        <v>31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9">
        <f>SUM(H35:AL35)</f>
        <v>0</v>
      </c>
      <c r="AN35" s="38"/>
      <c r="AQ35" s="25">
        <f t="shared" si="0"/>
        <v>0</v>
      </c>
      <c r="AR35" s="25">
        <f t="shared" si="1"/>
        <v>0</v>
      </c>
      <c r="AS35" s="25">
        <f t="shared" si="2"/>
        <v>0</v>
      </c>
      <c r="AT35" s="25">
        <f t="shared" si="3"/>
        <v>0</v>
      </c>
      <c r="AU35" s="25">
        <f t="shared" si="4"/>
        <v>0</v>
      </c>
      <c r="AV35" s="25">
        <f t="shared" si="5"/>
        <v>0</v>
      </c>
      <c r="AW35" s="25">
        <f t="shared" si="6"/>
        <v>0</v>
      </c>
      <c r="AX35" s="25">
        <f t="shared" si="7"/>
        <v>0</v>
      </c>
      <c r="AY35" s="25">
        <f t="shared" si="8"/>
        <v>0</v>
      </c>
      <c r="AZ35" s="25">
        <f t="shared" si="9"/>
        <v>0</v>
      </c>
      <c r="BA35" s="25">
        <f t="shared" si="10"/>
        <v>0</v>
      </c>
      <c r="BB35" s="25">
        <f t="shared" si="11"/>
        <v>0</v>
      </c>
      <c r="BC35" s="23"/>
      <c r="BD35" s="23"/>
      <c r="BE35" s="23"/>
      <c r="BF35" s="23"/>
      <c r="BG35" s="23"/>
    </row>
    <row r="36" spans="1:59" ht="14.25" customHeight="1">
      <c r="A36" s="26"/>
      <c r="B36" s="26"/>
      <c r="C36" s="27"/>
      <c r="D36" s="27"/>
      <c r="E36" s="27"/>
      <c r="F36" s="27"/>
      <c r="G36" s="28" t="s">
        <v>30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7">
        <f>AQ36*$K$42+AR36*$Y$42+AS36*$K$43+AT36*$Y$43+AU36*$K$44+AV36*$Y$44+AW36*$K$45+AX36*$Y$45+AY36*$K$46+AZ36*$Y$46+BA36*$K$47+BB36*$Y$47</f>
        <v>0</v>
      </c>
      <c r="AN36" s="26"/>
      <c r="AQ36" s="25">
        <f t="shared" si="0"/>
        <v>0</v>
      </c>
      <c r="AR36" s="25">
        <f t="shared" si="1"/>
        <v>0</v>
      </c>
      <c r="AS36" s="25">
        <f t="shared" si="2"/>
        <v>0</v>
      </c>
      <c r="AT36" s="25">
        <f t="shared" si="3"/>
        <v>0</v>
      </c>
      <c r="AU36" s="25">
        <f t="shared" si="4"/>
        <v>0</v>
      </c>
      <c r="AV36" s="25">
        <f t="shared" si="5"/>
        <v>0</v>
      </c>
      <c r="AW36" s="25">
        <f t="shared" si="6"/>
        <v>0</v>
      </c>
      <c r="AX36" s="25">
        <f t="shared" si="7"/>
        <v>0</v>
      </c>
      <c r="AY36" s="25">
        <f t="shared" si="8"/>
        <v>0</v>
      </c>
      <c r="AZ36" s="25">
        <f t="shared" si="9"/>
        <v>0</v>
      </c>
      <c r="BA36" s="25">
        <f t="shared" si="10"/>
        <v>0</v>
      </c>
      <c r="BB36" s="25">
        <f t="shared" si="11"/>
        <v>0</v>
      </c>
      <c r="BC36" s="23"/>
      <c r="BD36" s="23"/>
      <c r="BE36" s="23"/>
      <c r="BF36" s="23"/>
      <c r="BG36" s="23"/>
    </row>
    <row r="37" spans="1:59" ht="13.5" customHeight="1">
      <c r="A37" s="26"/>
      <c r="B37" s="26"/>
      <c r="C37" s="27"/>
      <c r="D37" s="27"/>
      <c r="E37" s="27"/>
      <c r="F37" s="27"/>
      <c r="G37" s="32" t="s">
        <v>31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9">
        <f>SUM(H37:AL37)</f>
        <v>0</v>
      </c>
      <c r="AN37" s="26"/>
      <c r="AQ37" s="25">
        <f t="shared" si="0"/>
        <v>0</v>
      </c>
      <c r="AR37" s="25">
        <f t="shared" si="1"/>
        <v>0</v>
      </c>
      <c r="AS37" s="25">
        <f t="shared" si="2"/>
        <v>0</v>
      </c>
      <c r="AT37" s="25">
        <f t="shared" si="3"/>
        <v>0</v>
      </c>
      <c r="AU37" s="25">
        <f t="shared" si="4"/>
        <v>0</v>
      </c>
      <c r="AV37" s="25">
        <f t="shared" si="5"/>
        <v>0</v>
      </c>
      <c r="AW37" s="25">
        <f t="shared" si="6"/>
        <v>0</v>
      </c>
      <c r="AX37" s="25">
        <f t="shared" si="7"/>
        <v>0</v>
      </c>
      <c r="AY37" s="25">
        <f t="shared" si="8"/>
        <v>0</v>
      </c>
      <c r="AZ37" s="25">
        <f t="shared" si="9"/>
        <v>0</v>
      </c>
      <c r="BA37" s="25">
        <f t="shared" si="10"/>
        <v>0</v>
      </c>
      <c r="BB37" s="25">
        <f t="shared" si="11"/>
        <v>0</v>
      </c>
      <c r="BC37" s="23"/>
      <c r="BD37" s="23"/>
      <c r="BE37" s="23"/>
      <c r="BF37" s="23"/>
      <c r="BG37" s="23"/>
    </row>
    <row r="38" spans="1:40" ht="3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3"/>
      <c r="AE39" s="3"/>
      <c r="AF39" s="3"/>
      <c r="AG39" s="3"/>
      <c r="AH39" s="17" t="s">
        <v>36</v>
      </c>
      <c r="AI39" s="17"/>
      <c r="AJ39" s="17"/>
      <c r="AK39" s="17"/>
      <c r="AL39" s="41">
        <f aca="true" t="shared" si="12" ref="AL39:AL40">SUM(AM8,AM10,AM12,AM14,AM16,AM18,AM20,AM22,AM24,AM26,AM28,AM30,AM32,AM34,AM36)</f>
        <v>0</v>
      </c>
      <c r="AM39" s="41"/>
      <c r="AN39" s="6"/>
    </row>
    <row r="40" spans="1:40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3"/>
      <c r="AE40" s="3"/>
      <c r="AF40" s="3"/>
      <c r="AG40" s="3"/>
      <c r="AH40" s="17" t="s">
        <v>37</v>
      </c>
      <c r="AI40" s="17"/>
      <c r="AJ40" s="17"/>
      <c r="AK40" s="17"/>
      <c r="AL40" s="41">
        <f t="shared" si="12"/>
        <v>0</v>
      </c>
      <c r="AM40" s="41"/>
      <c r="AN40" s="6"/>
    </row>
    <row r="41" spans="1:40" ht="12.75" customHeight="1">
      <c r="A41" s="6"/>
      <c r="B41" s="42" t="s">
        <v>38</v>
      </c>
      <c r="C41" s="42"/>
      <c r="D41" s="43"/>
      <c r="E41" s="42" t="s">
        <v>39</v>
      </c>
      <c r="F41" s="42"/>
      <c r="G41" s="44"/>
      <c r="H41" s="42" t="s">
        <v>40</v>
      </c>
      <c r="I41" s="42"/>
      <c r="J41" s="44"/>
      <c r="K41" s="42" t="s">
        <v>41</v>
      </c>
      <c r="L41" s="42"/>
      <c r="M41" s="42"/>
      <c r="N41" s="44"/>
      <c r="O41" s="44"/>
      <c r="P41" s="42" t="s">
        <v>38</v>
      </c>
      <c r="Q41" s="42"/>
      <c r="R41" s="43"/>
      <c r="S41" s="42" t="s">
        <v>39</v>
      </c>
      <c r="T41" s="42"/>
      <c r="U41" s="44"/>
      <c r="V41" s="42" t="s">
        <v>40</v>
      </c>
      <c r="W41" s="42"/>
      <c r="X41" s="44"/>
      <c r="Y41" s="42" t="s">
        <v>41</v>
      </c>
      <c r="Z41" s="42"/>
      <c r="AA41" s="42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5.75" customHeight="1">
      <c r="A42" s="45" t="s">
        <v>42</v>
      </c>
      <c r="B42" s="46">
        <v>0.3333333333333333</v>
      </c>
      <c r="C42" s="46"/>
      <c r="D42" s="47" t="s">
        <v>43</v>
      </c>
      <c r="E42" s="46">
        <v>0.7083333333333334</v>
      </c>
      <c r="F42" s="46"/>
      <c r="G42" s="47" t="s">
        <v>44</v>
      </c>
      <c r="H42" s="46">
        <v>0.041666666666666664</v>
      </c>
      <c r="I42" s="46"/>
      <c r="J42" s="48" t="s">
        <v>45</v>
      </c>
      <c r="K42" s="49">
        <f aca="true" t="shared" si="13" ref="K42:K47">IF(OR(B42=0,E42=0),0,IF(E42&gt;B42,(DAY(E42-B42-H42)*24+HOUR(E42-B42-H42))+(MINUTE(E42-B42-H42)/60),(DAY(E42-B42-H42+1)*24+HOUR(E42-B42-H42+1))+(MINUTE(E42-B42-H42+1)/60)))</f>
        <v>728</v>
      </c>
      <c r="L42" s="49"/>
      <c r="M42" s="49"/>
      <c r="N42" s="6"/>
      <c r="O42" s="50" t="s">
        <v>19</v>
      </c>
      <c r="P42" s="46">
        <v>0.3541666666666667</v>
      </c>
      <c r="Q42" s="46"/>
      <c r="R42" s="47" t="s">
        <v>43</v>
      </c>
      <c r="S42" s="46">
        <v>0.6875</v>
      </c>
      <c r="T42" s="46"/>
      <c r="U42" s="47" t="s">
        <v>44</v>
      </c>
      <c r="V42" s="46">
        <v>0.041666666666666664</v>
      </c>
      <c r="W42" s="46"/>
      <c r="X42" s="48" t="s">
        <v>45</v>
      </c>
      <c r="Y42" s="49">
        <f aca="true" t="shared" si="14" ref="Y42:Y47">IF(OR(P42=0,S42=0),0,IF(S42&gt;P42,(DAY(S42-P42-V42)*24+HOUR(S42-P42-V42))+(MINUTE(S42-P42-V42)/60),(DAY(S42-P42-V42+1)*24+HOUR(S42-P42-V42+1))+(MINUTE(S42-P42-V42+1)/60)))</f>
        <v>727</v>
      </c>
      <c r="Z42" s="49"/>
      <c r="AA42" s="49"/>
      <c r="AB42" s="6"/>
      <c r="AC42" s="6"/>
      <c r="AD42" s="6"/>
      <c r="AE42" s="47"/>
      <c r="AF42" s="51" t="s">
        <v>46</v>
      </c>
      <c r="AG42" s="47"/>
      <c r="AH42" s="47"/>
      <c r="AI42" s="47"/>
      <c r="AJ42" s="47"/>
      <c r="AK42" s="47"/>
      <c r="AL42" s="52"/>
      <c r="AM42" s="52"/>
      <c r="AN42" s="53" t="s">
        <v>47</v>
      </c>
    </row>
    <row r="43" spans="1:40" ht="15.75" customHeight="1">
      <c r="A43" s="45" t="s">
        <v>48</v>
      </c>
      <c r="B43" s="46">
        <v>0.3541666666666667</v>
      </c>
      <c r="C43" s="46"/>
      <c r="D43" s="47" t="s">
        <v>43</v>
      </c>
      <c r="E43" s="46">
        <v>0.5</v>
      </c>
      <c r="F43" s="46"/>
      <c r="G43" s="47" t="s">
        <v>44</v>
      </c>
      <c r="H43" s="46">
        <v>0</v>
      </c>
      <c r="I43" s="46"/>
      <c r="J43" s="48" t="s">
        <v>45</v>
      </c>
      <c r="K43" s="49">
        <f t="shared" si="13"/>
        <v>723.5</v>
      </c>
      <c r="L43" s="49"/>
      <c r="M43" s="49"/>
      <c r="N43" s="6"/>
      <c r="O43" s="50" t="s">
        <v>21</v>
      </c>
      <c r="P43" s="46">
        <v>0.5416666666666666</v>
      </c>
      <c r="Q43" s="46"/>
      <c r="R43" s="47" t="s">
        <v>43</v>
      </c>
      <c r="S43" s="46">
        <v>0.6875</v>
      </c>
      <c r="T43" s="46"/>
      <c r="U43" s="47" t="s">
        <v>44</v>
      </c>
      <c r="V43" s="46">
        <v>0</v>
      </c>
      <c r="W43" s="46"/>
      <c r="X43" s="48" t="s">
        <v>45</v>
      </c>
      <c r="Y43" s="49">
        <f t="shared" si="14"/>
        <v>723.5</v>
      </c>
      <c r="Z43" s="49"/>
      <c r="AA43" s="49"/>
      <c r="AB43" s="6"/>
      <c r="AC43" s="6"/>
      <c r="AD43" s="6"/>
      <c r="AE43" s="47"/>
      <c r="AF43" s="54" t="s">
        <v>49</v>
      </c>
      <c r="AG43" s="47"/>
      <c r="AH43" s="47"/>
      <c r="AI43" s="47"/>
      <c r="AJ43" s="48"/>
      <c r="AK43" s="48"/>
      <c r="AL43" s="48"/>
      <c r="AM43" s="47"/>
      <c r="AN43" s="47"/>
    </row>
    <row r="44" spans="1:40" ht="15.75" customHeight="1">
      <c r="A44" s="45" t="s">
        <v>50</v>
      </c>
      <c r="B44" s="46"/>
      <c r="C44" s="46"/>
      <c r="D44" s="47" t="s">
        <v>43</v>
      </c>
      <c r="E44" s="46"/>
      <c r="F44" s="46"/>
      <c r="G44" s="47" t="s">
        <v>44</v>
      </c>
      <c r="H44" s="46">
        <v>0</v>
      </c>
      <c r="I44" s="46"/>
      <c r="J44" s="48" t="s">
        <v>45</v>
      </c>
      <c r="K44" s="49">
        <f t="shared" si="13"/>
        <v>0</v>
      </c>
      <c r="L44" s="49"/>
      <c r="M44" s="49"/>
      <c r="N44" s="6"/>
      <c r="O44" s="50" t="s">
        <v>23</v>
      </c>
      <c r="P44" s="46"/>
      <c r="Q44" s="46"/>
      <c r="R44" s="47" t="s">
        <v>43</v>
      </c>
      <c r="S44" s="46"/>
      <c r="T44" s="46"/>
      <c r="U44" s="47" t="s">
        <v>44</v>
      </c>
      <c r="V44" s="46">
        <v>0</v>
      </c>
      <c r="W44" s="46"/>
      <c r="X44" s="48" t="s">
        <v>45</v>
      </c>
      <c r="Y44" s="49">
        <f t="shared" si="14"/>
        <v>0</v>
      </c>
      <c r="Z44" s="49"/>
      <c r="AA44" s="49"/>
      <c r="AB44" s="6"/>
      <c r="AC44" s="6"/>
      <c r="AD44" s="6"/>
      <c r="AE44" s="47"/>
      <c r="AF44" s="55"/>
      <c r="AG44" s="55"/>
      <c r="AH44" s="53" t="s">
        <v>51</v>
      </c>
      <c r="AI44" s="48"/>
      <c r="AJ44" s="55"/>
      <c r="AK44" s="55"/>
      <c r="AL44" s="47" t="s">
        <v>52</v>
      </c>
      <c r="AM44" s="56" t="s">
        <v>53</v>
      </c>
      <c r="AN44" s="52"/>
    </row>
    <row r="45" spans="1:40" ht="15.75" customHeight="1">
      <c r="A45" s="45" t="s">
        <v>54</v>
      </c>
      <c r="B45" s="46"/>
      <c r="C45" s="46"/>
      <c r="D45" s="47" t="s">
        <v>43</v>
      </c>
      <c r="E45" s="46"/>
      <c r="F45" s="46"/>
      <c r="G45" s="47" t="s">
        <v>44</v>
      </c>
      <c r="H45" s="46">
        <v>0</v>
      </c>
      <c r="I45" s="46"/>
      <c r="J45" s="48" t="s">
        <v>45</v>
      </c>
      <c r="K45" s="49">
        <f t="shared" si="13"/>
        <v>0</v>
      </c>
      <c r="L45" s="49"/>
      <c r="M45" s="49"/>
      <c r="N45" s="6"/>
      <c r="O45" s="50" t="s">
        <v>25</v>
      </c>
      <c r="P45" s="46"/>
      <c r="Q45" s="46"/>
      <c r="R45" s="47" t="s">
        <v>43</v>
      </c>
      <c r="S45" s="46"/>
      <c r="T45" s="46"/>
      <c r="U45" s="47" t="s">
        <v>44</v>
      </c>
      <c r="V45" s="46">
        <v>0</v>
      </c>
      <c r="W45" s="46"/>
      <c r="X45" s="48" t="s">
        <v>45</v>
      </c>
      <c r="Y45" s="49">
        <f t="shared" si="14"/>
        <v>0</v>
      </c>
      <c r="Z45" s="49"/>
      <c r="AA45" s="49"/>
      <c r="AB45" s="6"/>
      <c r="AC45" s="6"/>
      <c r="AD45" s="6"/>
      <c r="AE45" s="47"/>
      <c r="AF45" s="54" t="s">
        <v>55</v>
      </c>
      <c r="AG45" s="47"/>
      <c r="AH45" s="47"/>
      <c r="AI45" s="47"/>
      <c r="AJ45" s="47"/>
      <c r="AK45" s="47"/>
      <c r="AL45" s="47"/>
      <c r="AM45" s="47"/>
      <c r="AN45" s="47"/>
    </row>
    <row r="46" spans="1:40" ht="15.75" customHeight="1">
      <c r="A46" s="45" t="s">
        <v>56</v>
      </c>
      <c r="B46" s="46"/>
      <c r="C46" s="46"/>
      <c r="D46" s="47" t="s">
        <v>43</v>
      </c>
      <c r="E46" s="46"/>
      <c r="F46" s="46"/>
      <c r="G46" s="47" t="s">
        <v>44</v>
      </c>
      <c r="H46" s="46">
        <v>0</v>
      </c>
      <c r="I46" s="46"/>
      <c r="J46" s="48" t="s">
        <v>45</v>
      </c>
      <c r="K46" s="49">
        <f t="shared" si="13"/>
        <v>0</v>
      </c>
      <c r="L46" s="49"/>
      <c r="M46" s="49"/>
      <c r="N46" s="6"/>
      <c r="O46" s="50" t="s">
        <v>27</v>
      </c>
      <c r="P46" s="46"/>
      <c r="Q46" s="46"/>
      <c r="R46" s="47" t="s">
        <v>43</v>
      </c>
      <c r="S46" s="46"/>
      <c r="T46" s="46"/>
      <c r="U46" s="47" t="s">
        <v>44</v>
      </c>
      <c r="V46" s="46">
        <v>0</v>
      </c>
      <c r="W46" s="46"/>
      <c r="X46" s="48" t="s">
        <v>45</v>
      </c>
      <c r="Y46" s="49">
        <f t="shared" si="14"/>
        <v>0</v>
      </c>
      <c r="Z46" s="49"/>
      <c r="AA46" s="49"/>
      <c r="AB46" s="6"/>
      <c r="AC46" s="6"/>
      <c r="AD46" s="6"/>
      <c r="AE46" s="47"/>
      <c r="AF46" s="46"/>
      <c r="AG46" s="46"/>
      <c r="AH46" s="46"/>
      <c r="AI46" s="47" t="s">
        <v>43</v>
      </c>
      <c r="AJ46" s="46"/>
      <c r="AK46" s="46"/>
      <c r="AL46" s="46"/>
      <c r="AM46" s="47"/>
      <c r="AN46" s="47"/>
    </row>
    <row r="47" spans="1:40" ht="15.75" customHeight="1">
      <c r="A47" s="45" t="s">
        <v>57</v>
      </c>
      <c r="B47" s="46"/>
      <c r="C47" s="46"/>
      <c r="D47" s="47" t="s">
        <v>43</v>
      </c>
      <c r="E47" s="46"/>
      <c r="F47" s="46"/>
      <c r="G47" s="47" t="s">
        <v>44</v>
      </c>
      <c r="H47" s="46">
        <v>0</v>
      </c>
      <c r="I47" s="46"/>
      <c r="J47" s="48" t="s">
        <v>45</v>
      </c>
      <c r="K47" s="49">
        <f t="shared" si="13"/>
        <v>0</v>
      </c>
      <c r="L47" s="49"/>
      <c r="M47" s="49"/>
      <c r="N47" s="6"/>
      <c r="O47" s="50" t="s">
        <v>29</v>
      </c>
      <c r="P47" s="46"/>
      <c r="Q47" s="46"/>
      <c r="R47" s="47" t="s">
        <v>43</v>
      </c>
      <c r="S47" s="46"/>
      <c r="T47" s="46"/>
      <c r="U47" s="47" t="s">
        <v>44</v>
      </c>
      <c r="V47" s="46">
        <v>0</v>
      </c>
      <c r="W47" s="46"/>
      <c r="X47" s="48" t="s">
        <v>45</v>
      </c>
      <c r="Y47" s="49">
        <f t="shared" si="14"/>
        <v>0</v>
      </c>
      <c r="Z47" s="49"/>
      <c r="AA47" s="49"/>
      <c r="AB47" s="6"/>
      <c r="AC47" s="6"/>
      <c r="AD47" s="6"/>
      <c r="AE47" s="47"/>
      <c r="AF47" s="57" t="s">
        <v>58</v>
      </c>
      <c r="AG47" s="58"/>
      <c r="AH47" s="48"/>
      <c r="AI47" s="48"/>
      <c r="AJ47" s="48"/>
      <c r="AK47" s="48"/>
      <c r="AL47" s="48"/>
      <c r="AM47" s="47"/>
      <c r="AN47" s="47"/>
    </row>
    <row r="48" spans="1:40" ht="14.25" customHeight="1">
      <c r="A48" s="3"/>
      <c r="B48" s="3"/>
      <c r="C48" s="3"/>
      <c r="D48" s="12"/>
      <c r="E48" s="12"/>
      <c r="F48" s="12"/>
      <c r="G48" s="12"/>
      <c r="H48" s="3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6"/>
      <c r="AC48" s="6"/>
      <c r="AD48" s="10"/>
      <c r="AE48" s="48"/>
      <c r="AF48" s="59"/>
      <c r="AG48" s="59"/>
      <c r="AH48" s="53" t="s">
        <v>59</v>
      </c>
      <c r="AI48" s="48"/>
      <c r="AJ48" s="3"/>
      <c r="AK48" s="59"/>
      <c r="AL48" s="59"/>
      <c r="AM48" s="47" t="s">
        <v>60</v>
      </c>
      <c r="AN48" s="3"/>
    </row>
    <row r="49" spans="4:40" ht="18" customHeight="1"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</row>
    <row r="50" spans="28:64" ht="18" customHeight="1">
      <c r="AB50" s="61" t="s">
        <v>61</v>
      </c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</row>
    <row r="51" ht="12"/>
    <row r="52" ht="12"/>
    <row r="53" ht="12"/>
    <row r="54" ht="12"/>
    <row r="55" ht="12"/>
  </sheetData>
  <sheetProtection sheet="1" objects="1" scenarios="1" formatCells="0" formatColumns="0" formatRows="0" insertColumns="0" insertRows="0" insertHyperlinks="0" deleteRows="0" sort="0" autoFilter="0" pivotTables="0"/>
  <mergeCells count="147">
    <mergeCell ref="A2:G2"/>
    <mergeCell ref="H2:I2"/>
    <mergeCell ref="K2:L2"/>
    <mergeCell ref="Z2:AD2"/>
    <mergeCell ref="AE2:AN2"/>
    <mergeCell ref="H3:I3"/>
    <mergeCell ref="Z3:AD3"/>
    <mergeCell ref="AE3:AN3"/>
    <mergeCell ref="A5:A7"/>
    <mergeCell ref="B5:B7"/>
    <mergeCell ref="C5:F7"/>
    <mergeCell ref="G5:G7"/>
    <mergeCell ref="H5:N5"/>
    <mergeCell ref="O5:U5"/>
    <mergeCell ref="V5:AB5"/>
    <mergeCell ref="AC5:AI5"/>
    <mergeCell ref="AJ5:AL5"/>
    <mergeCell ref="AM5:AM7"/>
    <mergeCell ref="AN5:AN7"/>
    <mergeCell ref="A8:A9"/>
    <mergeCell ref="B8:B9"/>
    <mergeCell ref="C8:F9"/>
    <mergeCell ref="AN8:AN9"/>
    <mergeCell ref="A10:A11"/>
    <mergeCell ref="B10:B11"/>
    <mergeCell ref="C10:F11"/>
    <mergeCell ref="AN10:AN11"/>
    <mergeCell ref="A12:A13"/>
    <mergeCell ref="B12:B13"/>
    <mergeCell ref="C12:F13"/>
    <mergeCell ref="AN12:AN13"/>
    <mergeCell ref="A14:A15"/>
    <mergeCell ref="B14:B15"/>
    <mergeCell ref="C14:F15"/>
    <mergeCell ref="AN14:AN15"/>
    <mergeCell ref="A16:A17"/>
    <mergeCell ref="B16:B17"/>
    <mergeCell ref="C16:F17"/>
    <mergeCell ref="AN16:AN17"/>
    <mergeCell ref="A18:A19"/>
    <mergeCell ref="B18:B19"/>
    <mergeCell ref="C18:F19"/>
    <mergeCell ref="AN18:AN19"/>
    <mergeCell ref="A20:A21"/>
    <mergeCell ref="B20:B21"/>
    <mergeCell ref="C20:F21"/>
    <mergeCell ref="AN20:AN21"/>
    <mergeCell ref="A22:A23"/>
    <mergeCell ref="B22:B23"/>
    <mergeCell ref="C22:F23"/>
    <mergeCell ref="AN22:AN23"/>
    <mergeCell ref="A24:A25"/>
    <mergeCell ref="B24:B25"/>
    <mergeCell ref="C24:F25"/>
    <mergeCell ref="AN24:AN25"/>
    <mergeCell ref="A26:A27"/>
    <mergeCell ref="B26:B27"/>
    <mergeCell ref="C26:F27"/>
    <mergeCell ref="AN26:AN27"/>
    <mergeCell ref="A28:A29"/>
    <mergeCell ref="B28:B29"/>
    <mergeCell ref="C28:F29"/>
    <mergeCell ref="AN28:AN29"/>
    <mergeCell ref="A30:A31"/>
    <mergeCell ref="B30:B31"/>
    <mergeCell ref="C30:F31"/>
    <mergeCell ref="AN30:AN31"/>
    <mergeCell ref="A32:A33"/>
    <mergeCell ref="B32:B33"/>
    <mergeCell ref="C32:F33"/>
    <mergeCell ref="AN32:AN33"/>
    <mergeCell ref="A34:A35"/>
    <mergeCell ref="B34:B35"/>
    <mergeCell ref="C34:F35"/>
    <mergeCell ref="AN34:AN35"/>
    <mergeCell ref="A36:A37"/>
    <mergeCell ref="B36:B37"/>
    <mergeCell ref="C36:F37"/>
    <mergeCell ref="AN36:AN37"/>
    <mergeCell ref="AH39:AK39"/>
    <mergeCell ref="AL39:AM39"/>
    <mergeCell ref="AH40:AK40"/>
    <mergeCell ref="AL40:AM40"/>
    <mergeCell ref="B41:C41"/>
    <mergeCell ref="E41:F41"/>
    <mergeCell ref="H41:I41"/>
    <mergeCell ref="K41:M41"/>
    <mergeCell ref="P41:Q41"/>
    <mergeCell ref="S41:T41"/>
    <mergeCell ref="V41:W41"/>
    <mergeCell ref="Y41:AA41"/>
    <mergeCell ref="B42:C42"/>
    <mergeCell ref="E42:F42"/>
    <mergeCell ref="H42:I42"/>
    <mergeCell ref="K42:M42"/>
    <mergeCell ref="P42:Q42"/>
    <mergeCell ref="S42:T42"/>
    <mergeCell ref="V42:W42"/>
    <mergeCell ref="Y42:AA42"/>
    <mergeCell ref="AL42:AM42"/>
    <mergeCell ref="B43:C43"/>
    <mergeCell ref="E43:F43"/>
    <mergeCell ref="H43:I43"/>
    <mergeCell ref="K43:M43"/>
    <mergeCell ref="P43:Q43"/>
    <mergeCell ref="S43:T43"/>
    <mergeCell ref="V43:W43"/>
    <mergeCell ref="Y43:AA43"/>
    <mergeCell ref="B44:C44"/>
    <mergeCell ref="E44:F44"/>
    <mergeCell ref="H44:I44"/>
    <mergeCell ref="K44:M44"/>
    <mergeCell ref="P44:Q44"/>
    <mergeCell ref="S44:T44"/>
    <mergeCell ref="V44:W44"/>
    <mergeCell ref="Y44:AA44"/>
    <mergeCell ref="AF44:AG44"/>
    <mergeCell ref="AJ44:AK44"/>
    <mergeCell ref="B45:C45"/>
    <mergeCell ref="E45:F45"/>
    <mergeCell ref="H45:I45"/>
    <mergeCell ref="K45:M45"/>
    <mergeCell ref="P45:Q45"/>
    <mergeCell ref="S45:T45"/>
    <mergeCell ref="V45:W45"/>
    <mergeCell ref="Y45:AA45"/>
    <mergeCell ref="B46:C46"/>
    <mergeCell ref="E46:F46"/>
    <mergeCell ref="H46:I46"/>
    <mergeCell ref="K46:M46"/>
    <mergeCell ref="P46:Q46"/>
    <mergeCell ref="S46:T46"/>
    <mergeCell ref="V46:W46"/>
    <mergeCell ref="Y46:AA46"/>
    <mergeCell ref="AF46:AH46"/>
    <mergeCell ref="AJ46:AL46"/>
    <mergeCell ref="B47:C47"/>
    <mergeCell ref="E47:F47"/>
    <mergeCell ref="H47:I47"/>
    <mergeCell ref="K47:M47"/>
    <mergeCell ref="P47:Q47"/>
    <mergeCell ref="S47:T47"/>
    <mergeCell ref="V47:W47"/>
    <mergeCell ref="Y47:AA47"/>
    <mergeCell ref="AF48:AG48"/>
    <mergeCell ref="AK48:AL48"/>
    <mergeCell ref="AB50:AN56"/>
  </mergeCells>
  <conditionalFormatting sqref="H7:AL7">
    <cfRule type="expression" priority="1" dxfId="0" stopIfTrue="1">
      <formula>WEEKDAY(H7)=7</formula>
    </cfRule>
    <cfRule type="expression" priority="2" dxfId="1" stopIfTrue="1">
      <formula>WEEKDAY(H7)=1</formula>
    </cfRule>
  </conditionalFormatting>
  <conditionalFormatting sqref="K42:K47 L47:M47 AM5:AM37 Y42:Y47">
    <cfRule type="cellIs" priority="3" dxfId="2" operator="equal" stopIfTrue="1">
      <formula>0</formula>
    </cfRule>
  </conditionalFormatting>
  <conditionalFormatting sqref="B8:B37">
    <cfRule type="expression" priority="4" dxfId="3" stopIfTrue="1">
      <formula>LEFT(B8,2)="非常"</formula>
    </cfRule>
    <cfRule type="expression" priority="5" dxfId="4" stopIfTrue="1">
      <formula>LEFT(B8,2)="常勤"</formula>
    </cfRule>
  </conditionalFormatting>
  <dataValidations count="11">
    <dataValidation errorStyle="warning" type="time" allowBlank="1" showErrorMessage="1" error="時間形式（ ○○：○○ ）で入力してください！" sqref="B42:B47 E42:E47 P42:P47 S42:S47 C47 F47">
      <formula1>0.003460648148148148</formula1>
      <formula2>0.9993055555555556</formula2>
    </dataValidation>
    <dataValidation errorStyle="warning" type="time" operator="lessThanOrEqual" allowBlank="1" showErrorMessage="1" error="時間形式（ ○○：○○ ）で入力してください！" sqref="H42:H47 V42:V47 I47 W47">
      <formula1>0.9993055555555556</formula1>
    </dataValidation>
    <dataValidation type="whole" allowBlank="1" showErrorMessage="1" sqref="AF48:AG48 AK48:AL48">
      <formula1>1</formula1>
      <formula2>10</formula2>
    </dataValidation>
    <dataValidation type="list" allowBlank="1" showErrorMessage="1" sqref="AN44">
      <formula1>"含む,含まない"</formula1>
      <formula2>0</formula2>
    </dataValidation>
    <dataValidation type="decimal" allowBlank="1" showErrorMessage="1" error="実績には、勤務時間数（例…7：30勤務なら、7.5）を入力して下さい。" sqref="H9:AL9 H11:AL11 H13:AL13 H15:AL15 H17:AL17 H19:AL19 H21:AL21 H23:AL23 H25:AL25 H27:AL27 H29:AL29 H31:AL31 H33:AL33 H35:AL35 H37:AL37">
      <formula1>0.1</formula1>
      <formula2>24</formula2>
    </dataValidation>
    <dataValidation allowBlank="1" showErrorMessage="1" sqref="AE2:AN3 A8:A37 C8:F19 AN8:AN37 C20 C22 C24:F37">
      <formula1>0</formula1>
      <formula2>0</formula2>
    </dataValidation>
    <dataValidation type="list" allowBlank="1" showErrorMessage="1" sqref="B8:B20 B22 B24:B37">
      <formula1>$BD$9:$BG$9</formula1>
      <formula2>0</formula2>
    </dataValidation>
    <dataValidation type="list" allowBlank="1" showErrorMessage="1" sqref="H8:AL8 H10:AL10 H12:AL12 H14:AL14 H16:AL16 H18:AL18 H20:AL20 H22:AL22 H24:AL24 H26:AL26 H28:AL28 H30:AL30 H32:AL32 H34:AL34 H36:AL36">
      <formula1>$AQ$7:$BB$7</formula1>
      <formula2>0</formula2>
    </dataValidation>
    <dataValidation type="whole" allowBlank="1" showErrorMessage="1" sqref="K2:L2">
      <formula1>1</formula1>
      <formula2>12</formula2>
    </dataValidation>
    <dataValidation type="whole" operator="greaterThanOrEqual" allowBlank="1" showErrorMessage="1" sqref="H2:I2">
      <formula1>2012</formula1>
    </dataValidation>
    <dataValidation type="list" allowBlank="1" showErrorMessage="1" sqref="AF44:AG44 AJ44:AK44">
      <formula1>"月,火,水,木,金,土,日"</formula1>
      <formula2>0</formula2>
    </dataValidation>
  </dataValidations>
  <printOptions horizontalCentered="1"/>
  <pageMargins left="0.2361111111111111" right="0.2361111111111111" top="0.5513888888888889" bottom="0.2361111111111111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BJ46"/>
  <sheetViews>
    <sheetView showGridLines="0" zoomScale="70" zoomScaleNormal="70" zoomScaleSheetLayoutView="70" workbookViewId="0" topLeftCell="A1">
      <selection activeCell="C8" sqref="C8"/>
    </sheetView>
  </sheetViews>
  <sheetFormatPr defaultColWidth="8.00390625" defaultRowHeight="12"/>
  <cols>
    <col min="1" max="1" width="14.7109375" style="63" customWidth="1"/>
    <col min="2" max="2" width="5.421875" style="63" customWidth="1"/>
    <col min="3" max="3" width="3.00390625" style="63" customWidth="1"/>
    <col min="4" max="4" width="3.57421875" style="63" customWidth="1"/>
    <col min="5" max="6" width="4.28125" style="63" customWidth="1"/>
    <col min="7" max="38" width="4.421875" style="63" customWidth="1"/>
    <col min="39" max="39" width="6.140625" style="63" customWidth="1"/>
    <col min="40" max="40" width="13.8515625" style="63" customWidth="1"/>
    <col min="41" max="54" width="3.28125" style="63" hidden="1" customWidth="1"/>
    <col min="55" max="55" width="4.7109375" style="63" hidden="1" customWidth="1"/>
    <col min="56" max="60" width="4.28125" style="63" hidden="1" customWidth="1"/>
    <col min="61" max="66" width="3.28125" style="63" hidden="1" customWidth="1"/>
    <col min="67" max="70" width="8.8515625" style="63" hidden="1" customWidth="1"/>
    <col min="71" max="16384" width="8.8515625" style="63" customWidth="1"/>
  </cols>
  <sheetData>
    <row r="1" ht="12"/>
    <row r="2" spans="1:40" ht="15.75" customHeight="1">
      <c r="A2" s="64" t="s">
        <v>1</v>
      </c>
      <c r="B2" s="65"/>
      <c r="C2" s="65"/>
      <c r="D2" s="65"/>
      <c r="E2" s="65"/>
      <c r="F2" s="65"/>
      <c r="G2" s="65"/>
      <c r="H2" s="66">
        <v>2018</v>
      </c>
      <c r="I2" s="66"/>
      <c r="J2" s="67" t="s">
        <v>2</v>
      </c>
      <c r="K2" s="66">
        <v>1</v>
      </c>
      <c r="L2" s="66"/>
      <c r="M2" s="63" t="s">
        <v>3</v>
      </c>
      <c r="Z2" s="68" t="s">
        <v>4</v>
      </c>
      <c r="AA2" s="68"/>
      <c r="AB2" s="68"/>
      <c r="AC2" s="68"/>
      <c r="AD2" s="68"/>
      <c r="AE2" s="69" t="s">
        <v>62</v>
      </c>
      <c r="AF2" s="69"/>
      <c r="AG2" s="69"/>
      <c r="AH2" s="69"/>
      <c r="AI2" s="69"/>
      <c r="AJ2" s="69"/>
      <c r="AK2" s="69"/>
      <c r="AL2" s="69"/>
      <c r="AM2" s="69"/>
      <c r="AN2" s="69"/>
    </row>
    <row r="3" spans="1:40" ht="15.75" customHeight="1">
      <c r="A3" s="64"/>
      <c r="B3" s="65"/>
      <c r="C3" s="65"/>
      <c r="D3" s="65"/>
      <c r="E3" s="65"/>
      <c r="F3" s="65"/>
      <c r="G3" s="65"/>
      <c r="H3" s="70" t="s">
        <v>5</v>
      </c>
      <c r="I3" s="70"/>
      <c r="N3" s="67"/>
      <c r="Z3" s="68" t="s">
        <v>6</v>
      </c>
      <c r="AA3" s="68"/>
      <c r="AB3" s="68"/>
      <c r="AC3" s="68"/>
      <c r="AD3" s="68"/>
      <c r="AE3" s="69" t="s">
        <v>63</v>
      </c>
      <c r="AF3" s="69"/>
      <c r="AG3" s="69"/>
      <c r="AH3" s="69"/>
      <c r="AI3" s="69"/>
      <c r="AJ3" s="69"/>
      <c r="AK3" s="69"/>
      <c r="AL3" s="69"/>
      <c r="AM3" s="69"/>
      <c r="AN3" s="69"/>
    </row>
    <row r="4" spans="1:40" ht="8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7"/>
      <c r="M4" s="67"/>
      <c r="N4" s="67"/>
      <c r="O4" s="67"/>
      <c r="P4" s="67"/>
      <c r="Q4" s="67"/>
      <c r="R4" s="67"/>
      <c r="U4" s="71"/>
      <c r="V4" s="65"/>
      <c r="W4" s="65"/>
      <c r="X4" s="65"/>
      <c r="Y4" s="65"/>
      <c r="Z4" s="71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40" ht="12" customHeight="1">
      <c r="A5" s="72" t="s">
        <v>7</v>
      </c>
      <c r="B5" s="73" t="s">
        <v>8</v>
      </c>
      <c r="C5" s="74" t="s">
        <v>9</v>
      </c>
      <c r="D5" s="74"/>
      <c r="E5" s="74"/>
      <c r="F5" s="74"/>
      <c r="G5" s="75"/>
      <c r="H5" s="74" t="s">
        <v>10</v>
      </c>
      <c r="I5" s="74"/>
      <c r="J5" s="74"/>
      <c r="K5" s="74"/>
      <c r="L5" s="74"/>
      <c r="M5" s="74"/>
      <c r="N5" s="74"/>
      <c r="O5" s="74" t="s">
        <v>11</v>
      </c>
      <c r="P5" s="74"/>
      <c r="Q5" s="74"/>
      <c r="R5" s="74"/>
      <c r="S5" s="74"/>
      <c r="T5" s="74"/>
      <c r="U5" s="74"/>
      <c r="V5" s="74" t="s">
        <v>12</v>
      </c>
      <c r="W5" s="74"/>
      <c r="X5" s="74"/>
      <c r="Y5" s="74"/>
      <c r="Z5" s="74"/>
      <c r="AA5" s="74"/>
      <c r="AB5" s="74"/>
      <c r="AC5" s="74" t="s">
        <v>13</v>
      </c>
      <c r="AD5" s="74"/>
      <c r="AE5" s="74"/>
      <c r="AF5" s="74"/>
      <c r="AG5" s="74"/>
      <c r="AH5" s="74"/>
      <c r="AI5" s="74"/>
      <c r="AJ5" s="76"/>
      <c r="AK5" s="76"/>
      <c r="AL5" s="76"/>
      <c r="AM5" s="77" t="s">
        <v>14</v>
      </c>
      <c r="AN5" s="78" t="s">
        <v>15</v>
      </c>
    </row>
    <row r="6" spans="1:43" ht="18" customHeight="1">
      <c r="A6" s="72"/>
      <c r="B6" s="73"/>
      <c r="C6" s="74"/>
      <c r="D6" s="74"/>
      <c r="E6" s="74"/>
      <c r="F6" s="74"/>
      <c r="G6" s="75"/>
      <c r="H6" s="79">
        <v>1</v>
      </c>
      <c r="I6" s="79">
        <v>2</v>
      </c>
      <c r="J6" s="79">
        <v>3</v>
      </c>
      <c r="K6" s="79">
        <v>4</v>
      </c>
      <c r="L6" s="79">
        <v>5</v>
      </c>
      <c r="M6" s="79">
        <v>6</v>
      </c>
      <c r="N6" s="79">
        <v>7</v>
      </c>
      <c r="O6" s="79">
        <v>8</v>
      </c>
      <c r="P6" s="79">
        <v>9</v>
      </c>
      <c r="Q6" s="79">
        <v>10</v>
      </c>
      <c r="R6" s="79">
        <v>11</v>
      </c>
      <c r="S6" s="79">
        <v>12</v>
      </c>
      <c r="T6" s="79">
        <v>13</v>
      </c>
      <c r="U6" s="79">
        <v>14</v>
      </c>
      <c r="V6" s="79">
        <v>15</v>
      </c>
      <c r="W6" s="79">
        <v>16</v>
      </c>
      <c r="X6" s="79">
        <v>17</v>
      </c>
      <c r="Y6" s="79">
        <v>18</v>
      </c>
      <c r="Z6" s="79">
        <v>19</v>
      </c>
      <c r="AA6" s="79">
        <v>20</v>
      </c>
      <c r="AB6" s="79">
        <v>21</v>
      </c>
      <c r="AC6" s="79">
        <v>22</v>
      </c>
      <c r="AD6" s="79">
        <v>23</v>
      </c>
      <c r="AE6" s="79">
        <v>24</v>
      </c>
      <c r="AF6" s="79">
        <v>25</v>
      </c>
      <c r="AG6" s="79">
        <v>26</v>
      </c>
      <c r="AH6" s="79">
        <v>27</v>
      </c>
      <c r="AI6" s="79">
        <v>28</v>
      </c>
      <c r="AJ6" s="22">
        <f>IF($K$2=2,IF(DAY(DATE($H$2,2,29))=29,29,"-"),29)</f>
        <v>29</v>
      </c>
      <c r="AK6" s="22">
        <f>IF($K$2=2,"-",30)</f>
        <v>30</v>
      </c>
      <c r="AL6" s="22">
        <f>IF(OR($K$2=2,$K$2=4,$K$2=6,$K$2=9,$K$2=11),"-",31)</f>
        <v>31</v>
      </c>
      <c r="AM6" s="77"/>
      <c r="AN6" s="78"/>
      <c r="AQ6" s="63" t="s">
        <v>17</v>
      </c>
    </row>
    <row r="7" spans="1:59" ht="18" customHeight="1">
      <c r="A7" s="72"/>
      <c r="B7" s="73"/>
      <c r="C7" s="74"/>
      <c r="D7" s="74"/>
      <c r="E7" s="74"/>
      <c r="F7" s="74"/>
      <c r="G7" s="75"/>
      <c r="H7" s="80">
        <f>DATE($H$2,$K$2,H6)</f>
        <v>43101</v>
      </c>
      <c r="I7" s="80">
        <f>DATE($H$2,$K$2,I6)</f>
        <v>43102</v>
      </c>
      <c r="J7" s="80">
        <f>DATE($H$2,$K$2,J6)</f>
        <v>43103</v>
      </c>
      <c r="K7" s="80">
        <f>DATE($H$2,$K$2,K6)</f>
        <v>43104</v>
      </c>
      <c r="L7" s="80">
        <f>DATE($H$2,$K$2,L6)</f>
        <v>43105</v>
      </c>
      <c r="M7" s="80">
        <f>DATE($H$2,$K$2,M6)</f>
        <v>43106</v>
      </c>
      <c r="N7" s="80">
        <f>DATE($H$2,$K$2,N6)</f>
        <v>43107</v>
      </c>
      <c r="O7" s="80">
        <f>DATE($H$2,$K$2,O6)</f>
        <v>43108</v>
      </c>
      <c r="P7" s="80">
        <f>DATE($H$2,$K$2,P6)</f>
        <v>43109</v>
      </c>
      <c r="Q7" s="80">
        <f>DATE($H$2,$K$2,Q6)</f>
        <v>43110</v>
      </c>
      <c r="R7" s="80">
        <f>DATE($H$2,$K$2,R6)</f>
        <v>43111</v>
      </c>
      <c r="S7" s="80">
        <f>DATE($H$2,$K$2,S6)</f>
        <v>43112</v>
      </c>
      <c r="T7" s="80">
        <f>DATE($H$2,$K$2,T6)</f>
        <v>43113</v>
      </c>
      <c r="U7" s="80">
        <f>DATE($H$2,$K$2,U6)</f>
        <v>43114</v>
      </c>
      <c r="V7" s="80">
        <f>DATE($H$2,$K$2,V6)</f>
        <v>43115</v>
      </c>
      <c r="W7" s="80">
        <f>DATE($H$2,$K$2,W6)</f>
        <v>43116</v>
      </c>
      <c r="X7" s="80">
        <f>DATE($H$2,$K$2,X6)</f>
        <v>43117</v>
      </c>
      <c r="Y7" s="80">
        <f>DATE($H$2,$K$2,Y6)</f>
        <v>43118</v>
      </c>
      <c r="Z7" s="80">
        <f>DATE($H$2,$K$2,Z6)</f>
        <v>43119</v>
      </c>
      <c r="AA7" s="80">
        <f>DATE($H$2,$K$2,AA6)</f>
        <v>43120</v>
      </c>
      <c r="AB7" s="80">
        <f>DATE($H$2,$K$2,AB6)</f>
        <v>43121</v>
      </c>
      <c r="AC7" s="80">
        <f>DATE($H$2,$K$2,AC6)</f>
        <v>43122</v>
      </c>
      <c r="AD7" s="80">
        <f>DATE($H$2,$K$2,AD6)</f>
        <v>43123</v>
      </c>
      <c r="AE7" s="80">
        <f>DATE($H$2,$K$2,AE6)</f>
        <v>43124</v>
      </c>
      <c r="AF7" s="80">
        <f>DATE($H$2,$K$2,AF6)</f>
        <v>43125</v>
      </c>
      <c r="AG7" s="80">
        <f>DATE($H$2,$K$2,AG6)</f>
        <v>43126</v>
      </c>
      <c r="AH7" s="80">
        <f>DATE($H$2,$K$2,AH6)</f>
        <v>43127</v>
      </c>
      <c r="AI7" s="80">
        <f>DATE($H$2,$K$2,AI6)</f>
        <v>43128</v>
      </c>
      <c r="AJ7" s="24">
        <f>_xlfn.IFERROR(DATE($H$2,$K$2,AJ6),"-")</f>
        <v>43129</v>
      </c>
      <c r="AK7" s="24">
        <f>_xlfn.IFERROR(DATE($H$2,$K$2,AK6),"-")</f>
        <v>43130</v>
      </c>
      <c r="AL7" s="24">
        <f>_xlfn.IFERROR(DATE($H$2,$K$2,AL6),"-")</f>
        <v>43131</v>
      </c>
      <c r="AM7" s="77"/>
      <c r="AN7" s="78"/>
      <c r="AQ7" s="74" t="s">
        <v>18</v>
      </c>
      <c r="AR7" s="74" t="s">
        <v>19</v>
      </c>
      <c r="AS7" s="74" t="s">
        <v>20</v>
      </c>
      <c r="AT7" s="74" t="s">
        <v>21</v>
      </c>
      <c r="AU7" s="74" t="s">
        <v>22</v>
      </c>
      <c r="AV7" s="74" t="s">
        <v>23</v>
      </c>
      <c r="AW7" s="74" t="s">
        <v>24</v>
      </c>
      <c r="AX7" s="74" t="s">
        <v>25</v>
      </c>
      <c r="AY7" s="74" t="s">
        <v>26</v>
      </c>
      <c r="AZ7" s="74" t="s">
        <v>27</v>
      </c>
      <c r="BA7" s="74" t="s">
        <v>28</v>
      </c>
      <c r="BB7" s="74" t="s">
        <v>29</v>
      </c>
      <c r="BD7" s="63" t="s">
        <v>64</v>
      </c>
      <c r="BE7" s="63" t="s">
        <v>65</v>
      </c>
      <c r="BF7" s="63" t="s">
        <v>66</v>
      </c>
      <c r="BG7" s="63" t="s">
        <v>67</v>
      </c>
    </row>
    <row r="8" spans="1:62" ht="14.25" customHeight="1">
      <c r="A8" s="81" t="s">
        <v>68</v>
      </c>
      <c r="B8" s="26" t="s">
        <v>32</v>
      </c>
      <c r="C8" s="82" t="s">
        <v>69</v>
      </c>
      <c r="D8" s="82"/>
      <c r="E8" s="82"/>
      <c r="F8" s="82"/>
      <c r="G8" s="83" t="s">
        <v>30</v>
      </c>
      <c r="H8" s="84" t="s">
        <v>18</v>
      </c>
      <c r="I8" s="84" t="s">
        <v>18</v>
      </c>
      <c r="J8" s="84" t="s">
        <v>18</v>
      </c>
      <c r="K8" s="84" t="s">
        <v>18</v>
      </c>
      <c r="L8" s="84"/>
      <c r="M8" s="84"/>
      <c r="N8" s="84" t="s">
        <v>18</v>
      </c>
      <c r="O8" s="84" t="s">
        <v>18</v>
      </c>
      <c r="P8" s="84" t="s">
        <v>18</v>
      </c>
      <c r="Q8" s="84" t="s">
        <v>18</v>
      </c>
      <c r="R8" s="84" t="s">
        <v>18</v>
      </c>
      <c r="S8" s="84"/>
      <c r="T8" s="84"/>
      <c r="U8" s="84"/>
      <c r="V8" s="84" t="s">
        <v>18</v>
      </c>
      <c r="W8" s="84" t="s">
        <v>18</v>
      </c>
      <c r="X8" s="84" t="s">
        <v>18</v>
      </c>
      <c r="Y8" s="84" t="s">
        <v>18</v>
      </c>
      <c r="Z8" s="84"/>
      <c r="AA8" s="84"/>
      <c r="AB8" s="84" t="s">
        <v>18</v>
      </c>
      <c r="AC8" s="84" t="s">
        <v>18</v>
      </c>
      <c r="AD8" s="84" t="s">
        <v>18</v>
      </c>
      <c r="AE8" s="84" t="s">
        <v>18</v>
      </c>
      <c r="AF8" s="84" t="s">
        <v>18</v>
      </c>
      <c r="AG8" s="84"/>
      <c r="AH8" s="84"/>
      <c r="AI8" s="84" t="s">
        <v>18</v>
      </c>
      <c r="AJ8" s="84" t="s">
        <v>18</v>
      </c>
      <c r="AK8" s="84" t="s">
        <v>18</v>
      </c>
      <c r="AL8" s="84"/>
      <c r="AM8" s="85">
        <f>AQ8*$K$41+AR8*$Y$41+AS8*$K$42+AT8*$Y$42+AU8*$K$43+AV8*$Y$43+AW8*$K$44+AX8*$Y$44+AY8*$K$45+AZ8*$Y$45+BA8*$K$46+BB8*$Y$46</f>
        <v>15288</v>
      </c>
      <c r="AN8" s="86" t="s">
        <v>70</v>
      </c>
      <c r="AQ8" s="74">
        <f aca="true" t="shared" si="0" ref="AQ8:AQ35">COUNTIF(H8:AL8,"a")</f>
        <v>21</v>
      </c>
      <c r="AR8" s="74">
        <f aca="true" t="shared" si="1" ref="AR8:AR35">COUNTIF(H8:AL8,"b")</f>
        <v>0</v>
      </c>
      <c r="AS8" s="74">
        <f aca="true" t="shared" si="2" ref="AS8:AS35">COUNTIF(H8:AL8,"c")</f>
        <v>0</v>
      </c>
      <c r="AT8" s="74">
        <f aca="true" t="shared" si="3" ref="AT8:AT35">COUNTIF(H8:AL8,"d")</f>
        <v>0</v>
      </c>
      <c r="AU8" s="74">
        <f aca="true" t="shared" si="4" ref="AU8:AU35">COUNTIF(H8:AL8,"e")</f>
        <v>0</v>
      </c>
      <c r="AV8" s="74">
        <f aca="true" t="shared" si="5" ref="AV8:AV35">COUNTIF(H8:AL8,"f")</f>
        <v>0</v>
      </c>
      <c r="AW8" s="74">
        <f aca="true" t="shared" si="6" ref="AW8:AW35">COUNTIF(H8:AL8,"g")</f>
        <v>0</v>
      </c>
      <c r="AX8" s="74">
        <f aca="true" t="shared" si="7" ref="AX8:AX35">COUNTIF(H8:AL8,"h")</f>
        <v>0</v>
      </c>
      <c r="AY8" s="74">
        <f aca="true" t="shared" si="8" ref="AY8:AY35">COUNTIF(H8:AL8,"i")</f>
        <v>0</v>
      </c>
      <c r="AZ8" s="74">
        <f aca="true" t="shared" si="9" ref="AZ8:AZ35">COUNTIF(H8:AL8,"j")</f>
        <v>0</v>
      </c>
      <c r="BA8" s="74">
        <f aca="true" t="shared" si="10" ref="BA8:BA35">COUNTIF(H8:AL8,"k")</f>
        <v>0</v>
      </c>
      <c r="BB8" s="74">
        <f aca="true" t="shared" si="11" ref="BB8:BB35">COUNTIF(H8:AL8,"l")</f>
        <v>0</v>
      </c>
      <c r="BD8" s="63" t="s">
        <v>71</v>
      </c>
      <c r="BE8" s="63" t="s">
        <v>72</v>
      </c>
      <c r="BF8" s="63" t="s">
        <v>73</v>
      </c>
      <c r="BG8" s="63" t="s">
        <v>74</v>
      </c>
      <c r="BH8" s="63" t="s">
        <v>75</v>
      </c>
      <c r="BI8" s="63" t="s">
        <v>76</v>
      </c>
      <c r="BJ8" s="63" t="s">
        <v>77</v>
      </c>
    </row>
    <row r="9" spans="1:59" ht="13.5" customHeight="1">
      <c r="A9" s="81"/>
      <c r="B9" s="26"/>
      <c r="C9" s="82"/>
      <c r="D9" s="82"/>
      <c r="E9" s="82"/>
      <c r="F9" s="82"/>
      <c r="G9" s="87" t="s">
        <v>31</v>
      </c>
      <c r="H9" s="88">
        <v>8</v>
      </c>
      <c r="I9" s="88">
        <v>8</v>
      </c>
      <c r="J9" s="88">
        <v>8</v>
      </c>
      <c r="K9" s="88">
        <v>8</v>
      </c>
      <c r="L9" s="88"/>
      <c r="M9" s="88"/>
      <c r="N9" s="88">
        <v>8</v>
      </c>
      <c r="O9" s="88">
        <v>8</v>
      </c>
      <c r="P9" s="88">
        <v>8</v>
      </c>
      <c r="Q9" s="88">
        <v>8</v>
      </c>
      <c r="R9" s="88">
        <v>8</v>
      </c>
      <c r="S9" s="88"/>
      <c r="T9" s="88"/>
      <c r="U9" s="88"/>
      <c r="V9" s="88">
        <v>8</v>
      </c>
      <c r="W9" s="88">
        <v>8</v>
      </c>
      <c r="X9" s="88">
        <v>8</v>
      </c>
      <c r="Y9" s="88">
        <v>8</v>
      </c>
      <c r="Z9" s="88"/>
      <c r="AA9" s="88"/>
      <c r="AB9" s="88">
        <v>8</v>
      </c>
      <c r="AC9" s="88">
        <v>8</v>
      </c>
      <c r="AD9" s="88">
        <v>8</v>
      </c>
      <c r="AE9" s="88">
        <v>8</v>
      </c>
      <c r="AF9" s="88">
        <v>8</v>
      </c>
      <c r="AG9" s="88"/>
      <c r="AH9" s="88"/>
      <c r="AI9" s="88">
        <v>8</v>
      </c>
      <c r="AJ9" s="88">
        <v>8</v>
      </c>
      <c r="AK9" s="88">
        <v>8</v>
      </c>
      <c r="AL9" s="88"/>
      <c r="AM9" s="89">
        <f>SUM(H9:AL9)</f>
        <v>168</v>
      </c>
      <c r="AN9" s="86"/>
      <c r="AO9" s="90"/>
      <c r="AQ9" s="74">
        <f t="shared" si="0"/>
        <v>0</v>
      </c>
      <c r="AR9" s="74">
        <f t="shared" si="1"/>
        <v>0</v>
      </c>
      <c r="AS9" s="74">
        <f t="shared" si="2"/>
        <v>0</v>
      </c>
      <c r="AT9" s="74">
        <f t="shared" si="3"/>
        <v>0</v>
      </c>
      <c r="AU9" s="74">
        <f t="shared" si="4"/>
        <v>0</v>
      </c>
      <c r="AV9" s="74">
        <f t="shared" si="5"/>
        <v>0</v>
      </c>
      <c r="AW9" s="74">
        <f t="shared" si="6"/>
        <v>0</v>
      </c>
      <c r="AX9" s="74">
        <f t="shared" si="7"/>
        <v>0</v>
      </c>
      <c r="AY9" s="74">
        <f t="shared" si="8"/>
        <v>0</v>
      </c>
      <c r="AZ9" s="74">
        <f t="shared" si="9"/>
        <v>0</v>
      </c>
      <c r="BA9" s="74">
        <f t="shared" si="10"/>
        <v>0</v>
      </c>
      <c r="BB9" s="74">
        <f t="shared" si="11"/>
        <v>0</v>
      </c>
      <c r="BD9" s="91" t="s">
        <v>32</v>
      </c>
      <c r="BE9" s="91" t="s">
        <v>33</v>
      </c>
      <c r="BF9" s="91" t="s">
        <v>34</v>
      </c>
      <c r="BG9" s="91" t="s">
        <v>35</v>
      </c>
    </row>
    <row r="10" spans="1:54" ht="14.25" customHeight="1">
      <c r="A10" s="81" t="s">
        <v>78</v>
      </c>
      <c r="B10" s="26" t="s">
        <v>32</v>
      </c>
      <c r="C10" s="82" t="s">
        <v>79</v>
      </c>
      <c r="D10" s="82"/>
      <c r="E10" s="82"/>
      <c r="F10" s="82"/>
      <c r="G10" s="83" t="s">
        <v>30</v>
      </c>
      <c r="H10" s="84" t="s">
        <v>18</v>
      </c>
      <c r="I10" s="84" t="s">
        <v>18</v>
      </c>
      <c r="J10" s="84" t="s">
        <v>18</v>
      </c>
      <c r="K10" s="84" t="s">
        <v>18</v>
      </c>
      <c r="L10" s="84"/>
      <c r="M10" s="84"/>
      <c r="N10" s="84" t="s">
        <v>18</v>
      </c>
      <c r="O10" s="84" t="s">
        <v>18</v>
      </c>
      <c r="P10" s="84" t="s">
        <v>18</v>
      </c>
      <c r="Q10" s="84" t="s">
        <v>18</v>
      </c>
      <c r="R10" s="84" t="s">
        <v>18</v>
      </c>
      <c r="S10" s="84"/>
      <c r="T10" s="84"/>
      <c r="U10" s="84"/>
      <c r="V10" s="84" t="s">
        <v>18</v>
      </c>
      <c r="W10" s="84" t="s">
        <v>18</v>
      </c>
      <c r="X10" s="84" t="s">
        <v>18</v>
      </c>
      <c r="Y10" s="84" t="s">
        <v>18</v>
      </c>
      <c r="Z10" s="84"/>
      <c r="AA10" s="84"/>
      <c r="AB10" s="84" t="s">
        <v>18</v>
      </c>
      <c r="AC10" s="84" t="s">
        <v>18</v>
      </c>
      <c r="AD10" s="84" t="s">
        <v>18</v>
      </c>
      <c r="AE10" s="84" t="s">
        <v>18</v>
      </c>
      <c r="AF10" s="84" t="s">
        <v>18</v>
      </c>
      <c r="AG10" s="84"/>
      <c r="AH10" s="84"/>
      <c r="AI10" s="84" t="s">
        <v>18</v>
      </c>
      <c r="AJ10" s="84" t="s">
        <v>18</v>
      </c>
      <c r="AK10" s="84" t="s">
        <v>18</v>
      </c>
      <c r="AL10" s="84"/>
      <c r="AM10" s="92">
        <f>AQ10*$K$41+AR10*$Y$41+AS10*$K$42+AT10*$Y$42+AU10*$K$43+AV10*$Y$43+AW10*$K$44+AX10*$Y$44+AY10*$K$45+AZ10*$Y$45+BA10*$K$46+BB10*$Y$46</f>
        <v>15288</v>
      </c>
      <c r="AN10" s="93" t="s">
        <v>80</v>
      </c>
      <c r="AQ10" s="74">
        <f t="shared" si="0"/>
        <v>21</v>
      </c>
      <c r="AR10" s="74">
        <f t="shared" si="1"/>
        <v>0</v>
      </c>
      <c r="AS10" s="74">
        <f t="shared" si="2"/>
        <v>0</v>
      </c>
      <c r="AT10" s="74">
        <f t="shared" si="3"/>
        <v>0</v>
      </c>
      <c r="AU10" s="74">
        <f t="shared" si="4"/>
        <v>0</v>
      </c>
      <c r="AV10" s="74">
        <f t="shared" si="5"/>
        <v>0</v>
      </c>
      <c r="AW10" s="74">
        <f t="shared" si="6"/>
        <v>0</v>
      </c>
      <c r="AX10" s="74">
        <f t="shared" si="7"/>
        <v>0</v>
      </c>
      <c r="AY10" s="74">
        <f t="shared" si="8"/>
        <v>0</v>
      </c>
      <c r="AZ10" s="74">
        <f t="shared" si="9"/>
        <v>0</v>
      </c>
      <c r="BA10" s="74">
        <f t="shared" si="10"/>
        <v>0</v>
      </c>
      <c r="BB10" s="74">
        <f t="shared" si="11"/>
        <v>0</v>
      </c>
    </row>
    <row r="11" spans="1:54" ht="13.5" customHeight="1">
      <c r="A11" s="81"/>
      <c r="B11" s="26"/>
      <c r="C11" s="82"/>
      <c r="D11" s="82"/>
      <c r="E11" s="82"/>
      <c r="F11" s="82"/>
      <c r="G11" s="87" t="s">
        <v>31</v>
      </c>
      <c r="H11" s="88">
        <v>8</v>
      </c>
      <c r="I11" s="88">
        <v>8</v>
      </c>
      <c r="J11" s="88">
        <v>8</v>
      </c>
      <c r="K11" s="88">
        <v>8</v>
      </c>
      <c r="L11" s="88"/>
      <c r="M11" s="88"/>
      <c r="N11" s="88">
        <v>8</v>
      </c>
      <c r="O11" s="88">
        <v>8</v>
      </c>
      <c r="P11" s="88">
        <v>8</v>
      </c>
      <c r="Q11" s="88">
        <v>8</v>
      </c>
      <c r="R11" s="88">
        <v>8</v>
      </c>
      <c r="S11" s="88"/>
      <c r="T11" s="88"/>
      <c r="U11" s="88"/>
      <c r="V11" s="88">
        <v>8</v>
      </c>
      <c r="W11" s="88">
        <v>8</v>
      </c>
      <c r="X11" s="88">
        <v>8</v>
      </c>
      <c r="Y11" s="88">
        <v>8</v>
      </c>
      <c r="Z11" s="88"/>
      <c r="AA11" s="88"/>
      <c r="AB11" s="88">
        <v>8</v>
      </c>
      <c r="AC11" s="88">
        <v>8</v>
      </c>
      <c r="AD11" s="88">
        <v>8</v>
      </c>
      <c r="AE11" s="88">
        <v>8</v>
      </c>
      <c r="AF11" s="88">
        <v>8</v>
      </c>
      <c r="AG11" s="88"/>
      <c r="AH11" s="88"/>
      <c r="AI11" s="88">
        <v>8</v>
      </c>
      <c r="AJ11" s="88">
        <v>8</v>
      </c>
      <c r="AK11" s="88">
        <v>8</v>
      </c>
      <c r="AL11" s="88"/>
      <c r="AM11" s="94">
        <f>SUM(H11:AL11)</f>
        <v>168</v>
      </c>
      <c r="AN11" s="93"/>
      <c r="AQ11" s="74">
        <f t="shared" si="0"/>
        <v>0</v>
      </c>
      <c r="AR11" s="74">
        <f t="shared" si="1"/>
        <v>0</v>
      </c>
      <c r="AS11" s="74">
        <f t="shared" si="2"/>
        <v>0</v>
      </c>
      <c r="AT11" s="74">
        <f t="shared" si="3"/>
        <v>0</v>
      </c>
      <c r="AU11" s="74">
        <f t="shared" si="4"/>
        <v>0</v>
      </c>
      <c r="AV11" s="74">
        <f t="shared" si="5"/>
        <v>0</v>
      </c>
      <c r="AW11" s="74">
        <f t="shared" si="6"/>
        <v>0</v>
      </c>
      <c r="AX11" s="74">
        <f t="shared" si="7"/>
        <v>0</v>
      </c>
      <c r="AY11" s="74">
        <f t="shared" si="8"/>
        <v>0</v>
      </c>
      <c r="AZ11" s="74">
        <f t="shared" si="9"/>
        <v>0</v>
      </c>
      <c r="BA11" s="74">
        <f t="shared" si="10"/>
        <v>0</v>
      </c>
      <c r="BB11" s="74">
        <f t="shared" si="11"/>
        <v>0</v>
      </c>
    </row>
    <row r="12" spans="1:54" ht="14.25" customHeight="1">
      <c r="A12" s="81" t="s">
        <v>81</v>
      </c>
      <c r="B12" s="26" t="s">
        <v>32</v>
      </c>
      <c r="C12" s="82" t="s">
        <v>82</v>
      </c>
      <c r="D12" s="82"/>
      <c r="E12" s="82"/>
      <c r="F12" s="82"/>
      <c r="G12" s="83" t="s">
        <v>30</v>
      </c>
      <c r="H12" s="84" t="s">
        <v>18</v>
      </c>
      <c r="I12" s="84" t="s">
        <v>18</v>
      </c>
      <c r="J12" s="84" t="s">
        <v>18</v>
      </c>
      <c r="K12" s="84" t="s">
        <v>18</v>
      </c>
      <c r="L12" s="84"/>
      <c r="M12" s="84"/>
      <c r="N12" s="84" t="s">
        <v>18</v>
      </c>
      <c r="O12" s="84" t="s">
        <v>18</v>
      </c>
      <c r="P12" s="84" t="s">
        <v>18</v>
      </c>
      <c r="Q12" s="84" t="s">
        <v>18</v>
      </c>
      <c r="R12" s="84" t="s">
        <v>18</v>
      </c>
      <c r="S12" s="84"/>
      <c r="T12" s="84"/>
      <c r="U12" s="84"/>
      <c r="V12" s="84" t="s">
        <v>18</v>
      </c>
      <c r="W12" s="84" t="s">
        <v>18</v>
      </c>
      <c r="X12" s="84" t="s">
        <v>18</v>
      </c>
      <c r="Y12" s="84" t="s">
        <v>18</v>
      </c>
      <c r="Z12" s="84"/>
      <c r="AA12" s="84"/>
      <c r="AB12" s="84" t="s">
        <v>18</v>
      </c>
      <c r="AC12" s="84" t="s">
        <v>18</v>
      </c>
      <c r="AD12" s="84" t="s">
        <v>18</v>
      </c>
      <c r="AE12" s="84" t="s">
        <v>18</v>
      </c>
      <c r="AF12" s="84" t="s">
        <v>18</v>
      </c>
      <c r="AG12" s="84"/>
      <c r="AH12" s="84"/>
      <c r="AI12" s="84" t="s">
        <v>18</v>
      </c>
      <c r="AJ12" s="84" t="s">
        <v>18</v>
      </c>
      <c r="AK12" s="84" t="s">
        <v>18</v>
      </c>
      <c r="AL12" s="84"/>
      <c r="AM12" s="92">
        <f>AQ12*$K$41+AR12*$Y$41+AS12*$K$42+AT12*$Y$42+AU12*$K$43+AV12*$Y$43+AW12*$K$44+AX12*$Y$44+AY12*$K$45+AZ12*$Y$45+BA12*$K$46+BB12*$Y$46</f>
        <v>15288</v>
      </c>
      <c r="AN12" s="86" t="s">
        <v>83</v>
      </c>
      <c r="AQ12" s="74">
        <f t="shared" si="0"/>
        <v>21</v>
      </c>
      <c r="AR12" s="74">
        <f t="shared" si="1"/>
        <v>0</v>
      </c>
      <c r="AS12" s="74">
        <f t="shared" si="2"/>
        <v>0</v>
      </c>
      <c r="AT12" s="74">
        <f t="shared" si="3"/>
        <v>0</v>
      </c>
      <c r="AU12" s="74">
        <f t="shared" si="4"/>
        <v>0</v>
      </c>
      <c r="AV12" s="74">
        <f t="shared" si="5"/>
        <v>0</v>
      </c>
      <c r="AW12" s="74">
        <f t="shared" si="6"/>
        <v>0</v>
      </c>
      <c r="AX12" s="74">
        <f t="shared" si="7"/>
        <v>0</v>
      </c>
      <c r="AY12" s="74">
        <f t="shared" si="8"/>
        <v>0</v>
      </c>
      <c r="AZ12" s="74">
        <f t="shared" si="9"/>
        <v>0</v>
      </c>
      <c r="BA12" s="74">
        <f t="shared" si="10"/>
        <v>0</v>
      </c>
      <c r="BB12" s="74">
        <f t="shared" si="11"/>
        <v>0</v>
      </c>
    </row>
    <row r="13" spans="1:54" ht="13.5" customHeight="1">
      <c r="A13" s="81"/>
      <c r="B13" s="26"/>
      <c r="C13" s="82"/>
      <c r="D13" s="82"/>
      <c r="E13" s="82"/>
      <c r="F13" s="82"/>
      <c r="G13" s="87" t="s">
        <v>31</v>
      </c>
      <c r="H13" s="88">
        <v>8</v>
      </c>
      <c r="I13" s="88">
        <v>8</v>
      </c>
      <c r="J13" s="88">
        <v>8</v>
      </c>
      <c r="K13" s="88">
        <v>8</v>
      </c>
      <c r="L13" s="88"/>
      <c r="M13" s="88"/>
      <c r="N13" s="88">
        <v>8</v>
      </c>
      <c r="O13" s="88">
        <v>8</v>
      </c>
      <c r="P13" s="88">
        <v>8</v>
      </c>
      <c r="Q13" s="88">
        <v>8</v>
      </c>
      <c r="R13" s="88">
        <v>8</v>
      </c>
      <c r="S13" s="88"/>
      <c r="T13" s="88"/>
      <c r="U13" s="88"/>
      <c r="V13" s="88">
        <v>8</v>
      </c>
      <c r="W13" s="88">
        <v>8</v>
      </c>
      <c r="X13" s="88">
        <v>8</v>
      </c>
      <c r="Y13" s="88">
        <v>8</v>
      </c>
      <c r="Z13" s="88"/>
      <c r="AA13" s="88"/>
      <c r="AB13" s="88">
        <v>8</v>
      </c>
      <c r="AC13" s="88">
        <v>8</v>
      </c>
      <c r="AD13" s="88">
        <v>8</v>
      </c>
      <c r="AE13" s="88">
        <v>8</v>
      </c>
      <c r="AF13" s="88">
        <v>8</v>
      </c>
      <c r="AG13" s="88"/>
      <c r="AH13" s="88"/>
      <c r="AI13" s="88">
        <v>8</v>
      </c>
      <c r="AJ13" s="88">
        <v>8</v>
      </c>
      <c r="AK13" s="88">
        <v>8</v>
      </c>
      <c r="AL13" s="88"/>
      <c r="AM13" s="94">
        <f>SUM(H13:AL13)</f>
        <v>168</v>
      </c>
      <c r="AN13" s="86"/>
      <c r="AQ13" s="74">
        <f t="shared" si="0"/>
        <v>0</v>
      </c>
      <c r="AR13" s="74">
        <f t="shared" si="1"/>
        <v>0</v>
      </c>
      <c r="AS13" s="74">
        <f t="shared" si="2"/>
        <v>0</v>
      </c>
      <c r="AT13" s="74">
        <f t="shared" si="3"/>
        <v>0</v>
      </c>
      <c r="AU13" s="74">
        <f t="shared" si="4"/>
        <v>0</v>
      </c>
      <c r="AV13" s="74">
        <f t="shared" si="5"/>
        <v>0</v>
      </c>
      <c r="AW13" s="74">
        <f t="shared" si="6"/>
        <v>0</v>
      </c>
      <c r="AX13" s="74">
        <f t="shared" si="7"/>
        <v>0</v>
      </c>
      <c r="AY13" s="74">
        <f t="shared" si="8"/>
        <v>0</v>
      </c>
      <c r="AZ13" s="74">
        <f t="shared" si="9"/>
        <v>0</v>
      </c>
      <c r="BA13" s="74">
        <f t="shared" si="10"/>
        <v>0</v>
      </c>
      <c r="BB13" s="74">
        <f t="shared" si="11"/>
        <v>0</v>
      </c>
    </row>
    <row r="14" spans="1:54" ht="14.25" customHeight="1">
      <c r="A14" s="81" t="s">
        <v>81</v>
      </c>
      <c r="B14" s="26" t="s">
        <v>32</v>
      </c>
      <c r="C14" s="82" t="s">
        <v>84</v>
      </c>
      <c r="D14" s="82"/>
      <c r="E14" s="82"/>
      <c r="F14" s="82"/>
      <c r="G14" s="83" t="s">
        <v>30</v>
      </c>
      <c r="H14" s="84" t="s">
        <v>19</v>
      </c>
      <c r="I14" s="84"/>
      <c r="J14" s="84" t="s">
        <v>19</v>
      </c>
      <c r="K14" s="84"/>
      <c r="L14" s="84"/>
      <c r="M14" s="84"/>
      <c r="N14" s="84" t="s">
        <v>19</v>
      </c>
      <c r="O14" s="84"/>
      <c r="P14" s="84" t="s">
        <v>19</v>
      </c>
      <c r="Q14" s="84"/>
      <c r="R14" s="84" t="s">
        <v>19</v>
      </c>
      <c r="S14" s="84"/>
      <c r="T14" s="84"/>
      <c r="U14" s="84"/>
      <c r="V14" s="84"/>
      <c r="W14" s="84" t="s">
        <v>19</v>
      </c>
      <c r="X14" s="84"/>
      <c r="Y14" s="84" t="s">
        <v>19</v>
      </c>
      <c r="Z14" s="84"/>
      <c r="AA14" s="84"/>
      <c r="AB14" s="84" t="s">
        <v>19</v>
      </c>
      <c r="AC14" s="84"/>
      <c r="AD14" s="84" t="s">
        <v>19</v>
      </c>
      <c r="AE14" s="84"/>
      <c r="AF14" s="84" t="s">
        <v>19</v>
      </c>
      <c r="AG14" s="84"/>
      <c r="AH14" s="84"/>
      <c r="AI14" s="84" t="s">
        <v>19</v>
      </c>
      <c r="AJ14" s="84"/>
      <c r="AK14" s="84" t="s">
        <v>19</v>
      </c>
      <c r="AL14" s="84"/>
      <c r="AM14" s="92">
        <f>AQ14*$K$41+AR14*$Y$41+AS14*$K$42+AT14*$Y$42+AU14*$K$43+AV14*$Y$43+AW14*$K$44+AX14*$Y$44+AY14*$K$45+AZ14*$Y$45+BA14*$K$46+BB14*$Y$46</f>
        <v>8724</v>
      </c>
      <c r="AN14" s="86" t="s">
        <v>85</v>
      </c>
      <c r="AQ14" s="74">
        <f t="shared" si="0"/>
        <v>0</v>
      </c>
      <c r="AR14" s="74">
        <f t="shared" si="1"/>
        <v>12</v>
      </c>
      <c r="AS14" s="74">
        <f t="shared" si="2"/>
        <v>0</v>
      </c>
      <c r="AT14" s="74">
        <f t="shared" si="3"/>
        <v>0</v>
      </c>
      <c r="AU14" s="74">
        <f t="shared" si="4"/>
        <v>0</v>
      </c>
      <c r="AV14" s="74">
        <f t="shared" si="5"/>
        <v>0</v>
      </c>
      <c r="AW14" s="74">
        <f t="shared" si="6"/>
        <v>0</v>
      </c>
      <c r="AX14" s="74">
        <f t="shared" si="7"/>
        <v>0</v>
      </c>
      <c r="AY14" s="74">
        <f t="shared" si="8"/>
        <v>0</v>
      </c>
      <c r="AZ14" s="74">
        <f t="shared" si="9"/>
        <v>0</v>
      </c>
      <c r="BA14" s="74">
        <f t="shared" si="10"/>
        <v>0</v>
      </c>
      <c r="BB14" s="74">
        <f t="shared" si="11"/>
        <v>0</v>
      </c>
    </row>
    <row r="15" spans="1:54" ht="13.5" customHeight="1">
      <c r="A15" s="81"/>
      <c r="B15" s="26"/>
      <c r="C15" s="82"/>
      <c r="D15" s="82"/>
      <c r="E15" s="82"/>
      <c r="F15" s="82"/>
      <c r="G15" s="87" t="s">
        <v>31</v>
      </c>
      <c r="H15" s="88">
        <v>7</v>
      </c>
      <c r="I15" s="88"/>
      <c r="J15" s="88">
        <v>7</v>
      </c>
      <c r="K15" s="88"/>
      <c r="L15" s="88"/>
      <c r="M15" s="88"/>
      <c r="N15" s="88">
        <v>7</v>
      </c>
      <c r="O15" s="88"/>
      <c r="P15" s="88">
        <v>7</v>
      </c>
      <c r="Q15" s="88"/>
      <c r="R15" s="88">
        <v>7</v>
      </c>
      <c r="S15" s="88"/>
      <c r="T15" s="88"/>
      <c r="U15" s="88"/>
      <c r="V15" s="88"/>
      <c r="W15" s="88">
        <v>7</v>
      </c>
      <c r="X15" s="88"/>
      <c r="Y15" s="88">
        <v>7</v>
      </c>
      <c r="Z15" s="88"/>
      <c r="AA15" s="88"/>
      <c r="AB15" s="88">
        <v>7</v>
      </c>
      <c r="AC15" s="88"/>
      <c r="AD15" s="88">
        <v>7</v>
      </c>
      <c r="AE15" s="88"/>
      <c r="AF15" s="88">
        <v>7</v>
      </c>
      <c r="AG15" s="88"/>
      <c r="AH15" s="88"/>
      <c r="AI15" s="88">
        <v>7</v>
      </c>
      <c r="AJ15" s="88"/>
      <c r="AK15" s="88">
        <v>7</v>
      </c>
      <c r="AL15" s="88"/>
      <c r="AM15" s="94">
        <f>SUM(H15:AL15)</f>
        <v>84</v>
      </c>
      <c r="AN15" s="86"/>
      <c r="AQ15" s="74">
        <f t="shared" si="0"/>
        <v>0</v>
      </c>
      <c r="AR15" s="74">
        <f t="shared" si="1"/>
        <v>0</v>
      </c>
      <c r="AS15" s="74">
        <f t="shared" si="2"/>
        <v>0</v>
      </c>
      <c r="AT15" s="74">
        <f t="shared" si="3"/>
        <v>0</v>
      </c>
      <c r="AU15" s="74">
        <f t="shared" si="4"/>
        <v>0</v>
      </c>
      <c r="AV15" s="74">
        <f t="shared" si="5"/>
        <v>0</v>
      </c>
      <c r="AW15" s="74">
        <f t="shared" si="6"/>
        <v>0</v>
      </c>
      <c r="AX15" s="74">
        <f t="shared" si="7"/>
        <v>0</v>
      </c>
      <c r="AY15" s="74">
        <f t="shared" si="8"/>
        <v>0</v>
      </c>
      <c r="AZ15" s="74">
        <f t="shared" si="9"/>
        <v>0</v>
      </c>
      <c r="BA15" s="74">
        <f t="shared" si="10"/>
        <v>0</v>
      </c>
      <c r="BB15" s="74">
        <f t="shared" si="11"/>
        <v>0</v>
      </c>
    </row>
    <row r="16" spans="1:54" ht="14.25" customHeight="1">
      <c r="A16" s="81" t="s">
        <v>81</v>
      </c>
      <c r="B16" s="26" t="s">
        <v>35</v>
      </c>
      <c r="C16" s="82" t="s">
        <v>86</v>
      </c>
      <c r="D16" s="82"/>
      <c r="E16" s="82"/>
      <c r="F16" s="82"/>
      <c r="G16" s="83" t="s">
        <v>30</v>
      </c>
      <c r="H16" s="84"/>
      <c r="I16" s="84" t="s">
        <v>20</v>
      </c>
      <c r="J16" s="84"/>
      <c r="K16" s="84" t="s">
        <v>20</v>
      </c>
      <c r="L16" s="84"/>
      <c r="M16" s="84"/>
      <c r="N16" s="84"/>
      <c r="O16" s="84" t="s">
        <v>20</v>
      </c>
      <c r="P16" s="84"/>
      <c r="Q16" s="84" t="s">
        <v>20</v>
      </c>
      <c r="R16" s="84"/>
      <c r="S16" s="84"/>
      <c r="T16" s="84"/>
      <c r="U16" s="84"/>
      <c r="V16" s="84" t="s">
        <v>20</v>
      </c>
      <c r="W16" s="84"/>
      <c r="X16" s="84" t="s">
        <v>20</v>
      </c>
      <c r="Y16" s="84"/>
      <c r="Z16" s="84"/>
      <c r="AA16" s="84"/>
      <c r="AB16" s="84"/>
      <c r="AC16" s="84" t="s">
        <v>20</v>
      </c>
      <c r="AD16" s="84"/>
      <c r="AE16" s="84" t="s">
        <v>20</v>
      </c>
      <c r="AF16" s="84"/>
      <c r="AG16" s="84"/>
      <c r="AH16" s="84"/>
      <c r="AI16" s="84"/>
      <c r="AJ16" s="84" t="s">
        <v>20</v>
      </c>
      <c r="AK16" s="84"/>
      <c r="AL16" s="84"/>
      <c r="AM16" s="92">
        <f>AQ16*$K$41+AR16*$Y$41+AS16*$K$42+AT16*$Y$42+AU16*$K$43+AV16*$Y$43+AW16*$K$44+AX16*$Y$44+AY16*$K$45+AZ16*$Y$45+BA16*$K$46+BB16*$Y$46</f>
        <v>6511.5</v>
      </c>
      <c r="AN16" s="86" t="s">
        <v>70</v>
      </c>
      <c r="AQ16" s="74">
        <f t="shared" si="0"/>
        <v>0</v>
      </c>
      <c r="AR16" s="74">
        <f t="shared" si="1"/>
        <v>0</v>
      </c>
      <c r="AS16" s="74">
        <f t="shared" si="2"/>
        <v>9</v>
      </c>
      <c r="AT16" s="74">
        <f t="shared" si="3"/>
        <v>0</v>
      </c>
      <c r="AU16" s="74">
        <f t="shared" si="4"/>
        <v>0</v>
      </c>
      <c r="AV16" s="74">
        <f t="shared" si="5"/>
        <v>0</v>
      </c>
      <c r="AW16" s="74">
        <f t="shared" si="6"/>
        <v>0</v>
      </c>
      <c r="AX16" s="74">
        <f t="shared" si="7"/>
        <v>0</v>
      </c>
      <c r="AY16" s="74">
        <f t="shared" si="8"/>
        <v>0</v>
      </c>
      <c r="AZ16" s="74">
        <f t="shared" si="9"/>
        <v>0</v>
      </c>
      <c r="BA16" s="74">
        <f t="shared" si="10"/>
        <v>0</v>
      </c>
      <c r="BB16" s="74">
        <f t="shared" si="11"/>
        <v>0</v>
      </c>
    </row>
    <row r="17" spans="1:54" ht="13.5" customHeight="1">
      <c r="A17" s="81"/>
      <c r="B17" s="26"/>
      <c r="C17" s="82"/>
      <c r="D17" s="82"/>
      <c r="E17" s="82"/>
      <c r="F17" s="82"/>
      <c r="G17" s="87" t="s">
        <v>31</v>
      </c>
      <c r="H17" s="88"/>
      <c r="I17" s="88">
        <v>3.5</v>
      </c>
      <c r="J17" s="88"/>
      <c r="K17" s="88">
        <v>3.5</v>
      </c>
      <c r="L17" s="88"/>
      <c r="M17" s="88"/>
      <c r="N17" s="88"/>
      <c r="O17" s="88">
        <v>3.5</v>
      </c>
      <c r="P17" s="88"/>
      <c r="Q17" s="88">
        <v>3.5</v>
      </c>
      <c r="R17" s="88"/>
      <c r="S17" s="88"/>
      <c r="T17" s="88"/>
      <c r="U17" s="88"/>
      <c r="V17" s="88">
        <v>3.5</v>
      </c>
      <c r="W17" s="88"/>
      <c r="X17" s="88">
        <v>3.5</v>
      </c>
      <c r="Y17" s="88"/>
      <c r="Z17" s="88"/>
      <c r="AA17" s="88"/>
      <c r="AB17" s="88"/>
      <c r="AC17" s="88">
        <v>3.5</v>
      </c>
      <c r="AD17" s="88"/>
      <c r="AE17" s="88">
        <v>3.5</v>
      </c>
      <c r="AF17" s="88"/>
      <c r="AG17" s="88"/>
      <c r="AH17" s="88"/>
      <c r="AI17" s="88"/>
      <c r="AJ17" s="88">
        <v>3.5</v>
      </c>
      <c r="AK17" s="88"/>
      <c r="AL17" s="88"/>
      <c r="AM17" s="94">
        <f>SUM(H17:AL17)</f>
        <v>31.5</v>
      </c>
      <c r="AN17" s="86"/>
      <c r="AQ17" s="74">
        <f t="shared" si="0"/>
        <v>0</v>
      </c>
      <c r="AR17" s="74">
        <f t="shared" si="1"/>
        <v>0</v>
      </c>
      <c r="AS17" s="74">
        <f t="shared" si="2"/>
        <v>0</v>
      </c>
      <c r="AT17" s="74">
        <f t="shared" si="3"/>
        <v>0</v>
      </c>
      <c r="AU17" s="74">
        <f t="shared" si="4"/>
        <v>0</v>
      </c>
      <c r="AV17" s="74">
        <f t="shared" si="5"/>
        <v>0</v>
      </c>
      <c r="AW17" s="74">
        <f t="shared" si="6"/>
        <v>0</v>
      </c>
      <c r="AX17" s="74">
        <f t="shared" si="7"/>
        <v>0</v>
      </c>
      <c r="AY17" s="74">
        <f t="shared" si="8"/>
        <v>0</v>
      </c>
      <c r="AZ17" s="74">
        <f t="shared" si="9"/>
        <v>0</v>
      </c>
      <c r="BA17" s="74">
        <f t="shared" si="10"/>
        <v>0</v>
      </c>
      <c r="BB17" s="74">
        <f t="shared" si="11"/>
        <v>0</v>
      </c>
    </row>
    <row r="18" spans="1:54" ht="14.25" customHeight="1">
      <c r="A18" s="81" t="s">
        <v>87</v>
      </c>
      <c r="B18" s="26" t="s">
        <v>34</v>
      </c>
      <c r="C18" s="82" t="s">
        <v>88</v>
      </c>
      <c r="D18" s="82"/>
      <c r="E18" s="82"/>
      <c r="F18" s="82"/>
      <c r="G18" s="83" t="s">
        <v>30</v>
      </c>
      <c r="H18" s="84" t="s">
        <v>21</v>
      </c>
      <c r="I18" s="84" t="s">
        <v>21</v>
      </c>
      <c r="J18" s="84" t="s">
        <v>21</v>
      </c>
      <c r="K18" s="84" t="s">
        <v>21</v>
      </c>
      <c r="L18" s="84"/>
      <c r="M18" s="84"/>
      <c r="N18" s="84" t="s">
        <v>21</v>
      </c>
      <c r="O18" s="84" t="s">
        <v>21</v>
      </c>
      <c r="P18" s="84" t="s">
        <v>21</v>
      </c>
      <c r="Q18" s="84" t="s">
        <v>21</v>
      </c>
      <c r="R18" s="84" t="s">
        <v>21</v>
      </c>
      <c r="S18" s="84"/>
      <c r="T18" s="84"/>
      <c r="U18" s="84"/>
      <c r="V18" s="84" t="s">
        <v>21</v>
      </c>
      <c r="W18" s="84" t="s">
        <v>21</v>
      </c>
      <c r="X18" s="84" t="s">
        <v>21</v>
      </c>
      <c r="Y18" s="84" t="s">
        <v>21</v>
      </c>
      <c r="Z18" s="84"/>
      <c r="AA18" s="84"/>
      <c r="AB18" s="84" t="s">
        <v>21</v>
      </c>
      <c r="AC18" s="84" t="s">
        <v>21</v>
      </c>
      <c r="AD18" s="84" t="s">
        <v>21</v>
      </c>
      <c r="AE18" s="84" t="s">
        <v>21</v>
      </c>
      <c r="AF18" s="84" t="s">
        <v>21</v>
      </c>
      <c r="AG18" s="84"/>
      <c r="AH18" s="84"/>
      <c r="AI18" s="84" t="s">
        <v>21</v>
      </c>
      <c r="AJ18" s="84" t="s">
        <v>21</v>
      </c>
      <c r="AK18" s="84" t="s">
        <v>21</v>
      </c>
      <c r="AL18" s="84"/>
      <c r="AM18" s="92">
        <f>AQ18*$K$41+AR18*$Y$41+AS18*$K$42+AT18*$Y$42+AU18*$K$43+AV18*$Y$43+AW18*$K$44+AX18*$Y$44+AY18*$K$45+AZ18*$Y$45+BA18*$K$46+BB18*$Y$46</f>
        <v>15198.75</v>
      </c>
      <c r="AN18" s="86" t="s">
        <v>89</v>
      </c>
      <c r="AQ18" s="74">
        <f t="shared" si="0"/>
        <v>0</v>
      </c>
      <c r="AR18" s="74">
        <f t="shared" si="1"/>
        <v>0</v>
      </c>
      <c r="AS18" s="74">
        <f t="shared" si="2"/>
        <v>0</v>
      </c>
      <c r="AT18" s="74">
        <f t="shared" si="3"/>
        <v>21</v>
      </c>
      <c r="AU18" s="74">
        <f t="shared" si="4"/>
        <v>0</v>
      </c>
      <c r="AV18" s="74">
        <f t="shared" si="5"/>
        <v>0</v>
      </c>
      <c r="AW18" s="74">
        <f t="shared" si="6"/>
        <v>0</v>
      </c>
      <c r="AX18" s="74">
        <f t="shared" si="7"/>
        <v>0</v>
      </c>
      <c r="AY18" s="74">
        <f t="shared" si="8"/>
        <v>0</v>
      </c>
      <c r="AZ18" s="74">
        <f t="shared" si="9"/>
        <v>0</v>
      </c>
      <c r="BA18" s="74">
        <f t="shared" si="10"/>
        <v>0</v>
      </c>
      <c r="BB18" s="74">
        <f t="shared" si="11"/>
        <v>0</v>
      </c>
    </row>
    <row r="19" spans="1:54" ht="13.5" customHeight="1">
      <c r="A19" s="81"/>
      <c r="B19" s="26"/>
      <c r="C19" s="82"/>
      <c r="D19" s="82"/>
      <c r="E19" s="82"/>
      <c r="F19" s="82"/>
      <c r="G19" s="87" t="s">
        <v>31</v>
      </c>
      <c r="H19" s="88">
        <v>3.75</v>
      </c>
      <c r="I19" s="88">
        <v>3.75</v>
      </c>
      <c r="J19" s="88">
        <v>3.75</v>
      </c>
      <c r="K19" s="88">
        <v>3.75</v>
      </c>
      <c r="L19" s="88"/>
      <c r="M19" s="88"/>
      <c r="N19" s="88">
        <v>3.75</v>
      </c>
      <c r="O19" s="88">
        <v>3.75</v>
      </c>
      <c r="P19" s="88">
        <v>3.75</v>
      </c>
      <c r="Q19" s="88">
        <v>3.75</v>
      </c>
      <c r="R19" s="88">
        <v>3.75</v>
      </c>
      <c r="S19" s="88"/>
      <c r="T19" s="88"/>
      <c r="U19" s="88"/>
      <c r="V19" s="88">
        <v>3.75</v>
      </c>
      <c r="W19" s="88">
        <v>3.75</v>
      </c>
      <c r="X19" s="88">
        <v>3.75</v>
      </c>
      <c r="Y19" s="88">
        <v>3.75</v>
      </c>
      <c r="Z19" s="88"/>
      <c r="AA19" s="88"/>
      <c r="AB19" s="88">
        <v>3.75</v>
      </c>
      <c r="AC19" s="88">
        <v>3.75</v>
      </c>
      <c r="AD19" s="88">
        <v>3.75</v>
      </c>
      <c r="AE19" s="88">
        <v>3.75</v>
      </c>
      <c r="AF19" s="88">
        <v>3.75</v>
      </c>
      <c r="AG19" s="88"/>
      <c r="AH19" s="88"/>
      <c r="AI19" s="88">
        <v>3.75</v>
      </c>
      <c r="AJ19" s="88">
        <v>3.75</v>
      </c>
      <c r="AK19" s="88">
        <v>3.75</v>
      </c>
      <c r="AL19" s="88"/>
      <c r="AM19" s="94">
        <f>SUM(H19:AL19)</f>
        <v>78.75</v>
      </c>
      <c r="AN19" s="86"/>
      <c r="AQ19" s="74">
        <f t="shared" si="0"/>
        <v>0</v>
      </c>
      <c r="AR19" s="74">
        <f t="shared" si="1"/>
        <v>0</v>
      </c>
      <c r="AS19" s="74">
        <f t="shared" si="2"/>
        <v>0</v>
      </c>
      <c r="AT19" s="74">
        <f t="shared" si="3"/>
        <v>0</v>
      </c>
      <c r="AU19" s="74">
        <f t="shared" si="4"/>
        <v>0</v>
      </c>
      <c r="AV19" s="74">
        <f t="shared" si="5"/>
        <v>0</v>
      </c>
      <c r="AW19" s="74">
        <f t="shared" si="6"/>
        <v>0</v>
      </c>
      <c r="AX19" s="74">
        <f t="shared" si="7"/>
        <v>0</v>
      </c>
      <c r="AY19" s="74">
        <f t="shared" si="8"/>
        <v>0</v>
      </c>
      <c r="AZ19" s="74">
        <f t="shared" si="9"/>
        <v>0</v>
      </c>
      <c r="BA19" s="74">
        <f t="shared" si="10"/>
        <v>0</v>
      </c>
      <c r="BB19" s="74">
        <f t="shared" si="11"/>
        <v>0</v>
      </c>
    </row>
    <row r="20" spans="1:54" ht="14.25" customHeight="1">
      <c r="A20" s="81" t="s">
        <v>87</v>
      </c>
      <c r="B20" s="26" t="s">
        <v>33</v>
      </c>
      <c r="C20" s="93" t="s">
        <v>90</v>
      </c>
      <c r="D20" s="93"/>
      <c r="E20" s="93"/>
      <c r="F20" s="93"/>
      <c r="G20" s="83" t="s">
        <v>30</v>
      </c>
      <c r="H20" s="84" t="s">
        <v>22</v>
      </c>
      <c r="I20" s="84" t="s">
        <v>22</v>
      </c>
      <c r="J20" s="84" t="s">
        <v>22</v>
      </c>
      <c r="K20" s="84" t="s">
        <v>22</v>
      </c>
      <c r="L20" s="84"/>
      <c r="M20" s="84"/>
      <c r="N20" s="84" t="s">
        <v>22</v>
      </c>
      <c r="O20" s="84" t="s">
        <v>22</v>
      </c>
      <c r="P20" s="84" t="s">
        <v>22</v>
      </c>
      <c r="Q20" s="84" t="s">
        <v>22</v>
      </c>
      <c r="R20" s="84" t="s">
        <v>22</v>
      </c>
      <c r="S20" s="84"/>
      <c r="T20" s="84"/>
      <c r="U20" s="84"/>
      <c r="V20" s="84" t="s">
        <v>22</v>
      </c>
      <c r="W20" s="84" t="s">
        <v>22</v>
      </c>
      <c r="X20" s="84" t="s">
        <v>22</v>
      </c>
      <c r="Y20" s="84" t="s">
        <v>22</v>
      </c>
      <c r="Z20" s="84"/>
      <c r="AA20" s="84"/>
      <c r="AB20" s="84" t="s">
        <v>22</v>
      </c>
      <c r="AC20" s="84" t="s">
        <v>22</v>
      </c>
      <c r="AD20" s="84" t="s">
        <v>22</v>
      </c>
      <c r="AE20" s="84" t="s">
        <v>22</v>
      </c>
      <c r="AF20" s="84" t="s">
        <v>22</v>
      </c>
      <c r="AG20" s="84"/>
      <c r="AH20" s="84"/>
      <c r="AI20" s="84" t="s">
        <v>22</v>
      </c>
      <c r="AJ20" s="84" t="s">
        <v>22</v>
      </c>
      <c r="AK20" s="84" t="s">
        <v>22</v>
      </c>
      <c r="AL20" s="84"/>
      <c r="AM20" s="92">
        <f>AQ20*$K$41+AR20*$Y$41+AS20*$K$42+AT20*$Y$42+AU20*$K$43+AV20*$Y$43+AW20*$K$44+AX20*$Y$44+AY20*$K$45+AZ20*$Y$45+BA20*$K$46+BB20*$Y$46</f>
        <v>15204</v>
      </c>
      <c r="AN20" s="86" t="s">
        <v>91</v>
      </c>
      <c r="AQ20" s="74">
        <f t="shared" si="0"/>
        <v>0</v>
      </c>
      <c r="AR20" s="74">
        <f t="shared" si="1"/>
        <v>0</v>
      </c>
      <c r="AS20" s="74">
        <f t="shared" si="2"/>
        <v>0</v>
      </c>
      <c r="AT20" s="74">
        <f t="shared" si="3"/>
        <v>0</v>
      </c>
      <c r="AU20" s="74">
        <f t="shared" si="4"/>
        <v>21</v>
      </c>
      <c r="AV20" s="74">
        <f t="shared" si="5"/>
        <v>0</v>
      </c>
      <c r="AW20" s="74">
        <f t="shared" si="6"/>
        <v>0</v>
      </c>
      <c r="AX20" s="74">
        <f t="shared" si="7"/>
        <v>0</v>
      </c>
      <c r="AY20" s="74">
        <f t="shared" si="8"/>
        <v>0</v>
      </c>
      <c r="AZ20" s="74">
        <f t="shared" si="9"/>
        <v>0</v>
      </c>
      <c r="BA20" s="74">
        <f t="shared" si="10"/>
        <v>0</v>
      </c>
      <c r="BB20" s="74">
        <f t="shared" si="11"/>
        <v>0</v>
      </c>
    </row>
    <row r="21" spans="1:54" ht="13.5" customHeight="1">
      <c r="A21" s="81"/>
      <c r="B21" s="26"/>
      <c r="C21" s="93"/>
      <c r="D21" s="93"/>
      <c r="E21" s="93"/>
      <c r="F21" s="93"/>
      <c r="G21" s="87" t="s">
        <v>31</v>
      </c>
      <c r="H21" s="88">
        <v>4</v>
      </c>
      <c r="I21" s="88">
        <v>4</v>
      </c>
      <c r="J21" s="88">
        <v>4</v>
      </c>
      <c r="K21" s="88">
        <v>4</v>
      </c>
      <c r="L21" s="88"/>
      <c r="M21" s="88"/>
      <c r="N21" s="88">
        <v>4</v>
      </c>
      <c r="O21" s="88">
        <v>4</v>
      </c>
      <c r="P21" s="88">
        <v>4</v>
      </c>
      <c r="Q21" s="88">
        <v>4</v>
      </c>
      <c r="R21" s="88">
        <v>4</v>
      </c>
      <c r="S21" s="88"/>
      <c r="T21" s="88"/>
      <c r="U21" s="88"/>
      <c r="V21" s="88">
        <v>4</v>
      </c>
      <c r="W21" s="88">
        <v>4</v>
      </c>
      <c r="X21" s="88">
        <v>4</v>
      </c>
      <c r="Y21" s="88">
        <v>4</v>
      </c>
      <c r="Z21" s="88"/>
      <c r="AA21" s="88"/>
      <c r="AB21" s="88">
        <v>4</v>
      </c>
      <c r="AC21" s="88">
        <v>4</v>
      </c>
      <c r="AD21" s="88">
        <v>4</v>
      </c>
      <c r="AE21" s="88">
        <v>4</v>
      </c>
      <c r="AF21" s="88">
        <v>4</v>
      </c>
      <c r="AG21" s="88"/>
      <c r="AH21" s="88"/>
      <c r="AI21" s="88">
        <v>4</v>
      </c>
      <c r="AJ21" s="88">
        <v>4</v>
      </c>
      <c r="AK21" s="88">
        <v>4</v>
      </c>
      <c r="AL21" s="88"/>
      <c r="AM21" s="94">
        <f>SUM(H21:AL21)</f>
        <v>84</v>
      </c>
      <c r="AN21" s="86"/>
      <c r="AQ21" s="74">
        <f t="shared" si="0"/>
        <v>0</v>
      </c>
      <c r="AR21" s="74">
        <f t="shared" si="1"/>
        <v>0</v>
      </c>
      <c r="AS21" s="74">
        <f t="shared" si="2"/>
        <v>0</v>
      </c>
      <c r="AT21" s="74">
        <f t="shared" si="3"/>
        <v>0</v>
      </c>
      <c r="AU21" s="74">
        <f t="shared" si="4"/>
        <v>0</v>
      </c>
      <c r="AV21" s="74">
        <f t="shared" si="5"/>
        <v>0</v>
      </c>
      <c r="AW21" s="74">
        <f t="shared" si="6"/>
        <v>0</v>
      </c>
      <c r="AX21" s="74">
        <f t="shared" si="7"/>
        <v>0</v>
      </c>
      <c r="AY21" s="74">
        <f t="shared" si="8"/>
        <v>0</v>
      </c>
      <c r="AZ21" s="74">
        <f t="shared" si="9"/>
        <v>0</v>
      </c>
      <c r="BA21" s="74">
        <f t="shared" si="10"/>
        <v>0</v>
      </c>
      <c r="BB21" s="74">
        <f t="shared" si="11"/>
        <v>0</v>
      </c>
    </row>
    <row r="22" spans="1:54" ht="14.25" customHeight="1">
      <c r="A22" s="81" t="s">
        <v>92</v>
      </c>
      <c r="B22" s="26" t="s">
        <v>35</v>
      </c>
      <c r="C22" s="93" t="s">
        <v>90</v>
      </c>
      <c r="D22" s="93"/>
      <c r="E22" s="93"/>
      <c r="F22" s="93"/>
      <c r="G22" s="83" t="s">
        <v>30</v>
      </c>
      <c r="H22" s="84" t="s">
        <v>23</v>
      </c>
      <c r="I22" s="84" t="s">
        <v>23</v>
      </c>
      <c r="J22" s="84" t="s">
        <v>23</v>
      </c>
      <c r="K22" s="84" t="s">
        <v>23</v>
      </c>
      <c r="L22" s="84"/>
      <c r="M22" s="84"/>
      <c r="N22" s="84" t="s">
        <v>23</v>
      </c>
      <c r="O22" s="84" t="s">
        <v>23</v>
      </c>
      <c r="P22" s="84" t="s">
        <v>23</v>
      </c>
      <c r="Q22" s="84" t="s">
        <v>23</v>
      </c>
      <c r="R22" s="84" t="s">
        <v>23</v>
      </c>
      <c r="S22" s="84"/>
      <c r="T22" s="84"/>
      <c r="U22" s="84"/>
      <c r="V22" s="84" t="s">
        <v>23</v>
      </c>
      <c r="W22" s="84" t="s">
        <v>23</v>
      </c>
      <c r="X22" s="84" t="s">
        <v>23</v>
      </c>
      <c r="Y22" s="84" t="s">
        <v>23</v>
      </c>
      <c r="Z22" s="84"/>
      <c r="AA22" s="84"/>
      <c r="AB22" s="84" t="s">
        <v>23</v>
      </c>
      <c r="AC22" s="84" t="s">
        <v>23</v>
      </c>
      <c r="AD22" s="84" t="s">
        <v>23</v>
      </c>
      <c r="AE22" s="84" t="s">
        <v>23</v>
      </c>
      <c r="AF22" s="84" t="s">
        <v>23</v>
      </c>
      <c r="AG22" s="84"/>
      <c r="AH22" s="84"/>
      <c r="AI22" s="84" t="s">
        <v>23</v>
      </c>
      <c r="AJ22" s="84" t="s">
        <v>23</v>
      </c>
      <c r="AK22" s="84" t="s">
        <v>23</v>
      </c>
      <c r="AL22" s="84"/>
      <c r="AM22" s="92">
        <f>AQ22*$K$41+AR22*$Y$41+AS22*$K$42+AT22*$Y$42+AU22*$K$43+AV22*$Y$43+AW22*$K$44+AX22*$Y$44+AY22*$K$45+AZ22*$Y$45+BA22*$K$46+BB22*$Y$46</f>
        <v>15204</v>
      </c>
      <c r="AN22" s="86" t="s">
        <v>93</v>
      </c>
      <c r="AQ22" s="74">
        <f t="shared" si="0"/>
        <v>0</v>
      </c>
      <c r="AR22" s="74">
        <f t="shared" si="1"/>
        <v>0</v>
      </c>
      <c r="AS22" s="74">
        <f t="shared" si="2"/>
        <v>0</v>
      </c>
      <c r="AT22" s="74">
        <f t="shared" si="3"/>
        <v>0</v>
      </c>
      <c r="AU22" s="74">
        <f t="shared" si="4"/>
        <v>0</v>
      </c>
      <c r="AV22" s="74">
        <f t="shared" si="5"/>
        <v>21</v>
      </c>
      <c r="AW22" s="74">
        <f t="shared" si="6"/>
        <v>0</v>
      </c>
      <c r="AX22" s="74">
        <f t="shared" si="7"/>
        <v>0</v>
      </c>
      <c r="AY22" s="74">
        <f t="shared" si="8"/>
        <v>0</v>
      </c>
      <c r="AZ22" s="74">
        <f t="shared" si="9"/>
        <v>0</v>
      </c>
      <c r="BA22" s="74">
        <f t="shared" si="10"/>
        <v>0</v>
      </c>
      <c r="BB22" s="74">
        <f t="shared" si="11"/>
        <v>0</v>
      </c>
    </row>
    <row r="23" spans="1:54" ht="13.5" customHeight="1">
      <c r="A23" s="81"/>
      <c r="B23" s="26"/>
      <c r="C23" s="93"/>
      <c r="D23" s="93"/>
      <c r="E23" s="93"/>
      <c r="F23" s="93"/>
      <c r="G23" s="87" t="s">
        <v>31</v>
      </c>
      <c r="H23" s="88">
        <v>4</v>
      </c>
      <c r="I23" s="88">
        <v>4</v>
      </c>
      <c r="J23" s="88">
        <v>4</v>
      </c>
      <c r="K23" s="88">
        <v>4</v>
      </c>
      <c r="L23" s="88"/>
      <c r="M23" s="88"/>
      <c r="N23" s="88">
        <v>4</v>
      </c>
      <c r="O23" s="88">
        <v>4</v>
      </c>
      <c r="P23" s="88">
        <v>4</v>
      </c>
      <c r="Q23" s="88">
        <v>4</v>
      </c>
      <c r="R23" s="88">
        <v>4</v>
      </c>
      <c r="S23" s="88"/>
      <c r="T23" s="88"/>
      <c r="U23" s="88"/>
      <c r="V23" s="88">
        <v>4</v>
      </c>
      <c r="W23" s="88">
        <v>4</v>
      </c>
      <c r="X23" s="88">
        <v>4</v>
      </c>
      <c r="Y23" s="88">
        <v>4</v>
      </c>
      <c r="Z23" s="88"/>
      <c r="AA23" s="88"/>
      <c r="AB23" s="88">
        <v>4</v>
      </c>
      <c r="AC23" s="88">
        <v>4</v>
      </c>
      <c r="AD23" s="88">
        <v>4</v>
      </c>
      <c r="AE23" s="88">
        <v>4</v>
      </c>
      <c r="AF23" s="88">
        <v>4</v>
      </c>
      <c r="AG23" s="88"/>
      <c r="AH23" s="88"/>
      <c r="AI23" s="88">
        <v>4</v>
      </c>
      <c r="AJ23" s="88">
        <v>4</v>
      </c>
      <c r="AK23" s="88">
        <v>4</v>
      </c>
      <c r="AL23" s="88"/>
      <c r="AM23" s="94">
        <f>SUM(H23:AL23)</f>
        <v>84</v>
      </c>
      <c r="AN23" s="86"/>
      <c r="AQ23" s="74">
        <f t="shared" si="0"/>
        <v>0</v>
      </c>
      <c r="AR23" s="74">
        <f t="shared" si="1"/>
        <v>0</v>
      </c>
      <c r="AS23" s="74">
        <f t="shared" si="2"/>
        <v>0</v>
      </c>
      <c r="AT23" s="74">
        <f t="shared" si="3"/>
        <v>0</v>
      </c>
      <c r="AU23" s="74">
        <f t="shared" si="4"/>
        <v>0</v>
      </c>
      <c r="AV23" s="74">
        <f t="shared" si="5"/>
        <v>0</v>
      </c>
      <c r="AW23" s="74">
        <f t="shared" si="6"/>
        <v>0</v>
      </c>
      <c r="AX23" s="74">
        <f t="shared" si="7"/>
        <v>0</v>
      </c>
      <c r="AY23" s="74">
        <f t="shared" si="8"/>
        <v>0</v>
      </c>
      <c r="AZ23" s="74">
        <f t="shared" si="9"/>
        <v>0</v>
      </c>
      <c r="BA23" s="74">
        <f t="shared" si="10"/>
        <v>0</v>
      </c>
      <c r="BB23" s="74">
        <f t="shared" si="11"/>
        <v>0</v>
      </c>
    </row>
    <row r="24" spans="1:54" ht="14.25" customHeight="1">
      <c r="A24" s="81"/>
      <c r="B24" s="26"/>
      <c r="C24" s="82"/>
      <c r="D24" s="82"/>
      <c r="E24" s="82"/>
      <c r="F24" s="82"/>
      <c r="G24" s="83" t="s">
        <v>30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92">
        <f>AQ24*$K$41+AR24*$Y$41+AS24*$K$42+AT24*$Y$42+AU24*$K$43+AV24*$Y$43+AW24*$K$44+AX24*$Y$44+AY24*$K$45+AZ24*$Y$45+BA24*$K$46+BB24*$Y$46</f>
        <v>0</v>
      </c>
      <c r="AN24" s="93"/>
      <c r="AQ24" s="74">
        <f t="shared" si="0"/>
        <v>0</v>
      </c>
      <c r="AR24" s="74">
        <f t="shared" si="1"/>
        <v>0</v>
      </c>
      <c r="AS24" s="74">
        <f t="shared" si="2"/>
        <v>0</v>
      </c>
      <c r="AT24" s="74">
        <f t="shared" si="3"/>
        <v>0</v>
      </c>
      <c r="AU24" s="74">
        <f t="shared" si="4"/>
        <v>0</v>
      </c>
      <c r="AV24" s="74">
        <f t="shared" si="5"/>
        <v>0</v>
      </c>
      <c r="AW24" s="74">
        <f t="shared" si="6"/>
        <v>0</v>
      </c>
      <c r="AX24" s="74">
        <f t="shared" si="7"/>
        <v>0</v>
      </c>
      <c r="AY24" s="74">
        <f t="shared" si="8"/>
        <v>0</v>
      </c>
      <c r="AZ24" s="74">
        <f t="shared" si="9"/>
        <v>0</v>
      </c>
      <c r="BA24" s="74">
        <f t="shared" si="10"/>
        <v>0</v>
      </c>
      <c r="BB24" s="74">
        <f t="shared" si="11"/>
        <v>0</v>
      </c>
    </row>
    <row r="25" spans="1:54" ht="13.5" customHeight="1">
      <c r="A25" s="81"/>
      <c r="B25" s="26"/>
      <c r="C25" s="82"/>
      <c r="D25" s="82"/>
      <c r="E25" s="82"/>
      <c r="F25" s="82"/>
      <c r="G25" s="87" t="s">
        <v>31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94">
        <f>SUM(H25:AL25)</f>
        <v>0</v>
      </c>
      <c r="AN25" s="93"/>
      <c r="AQ25" s="74">
        <f t="shared" si="0"/>
        <v>0</v>
      </c>
      <c r="AR25" s="74">
        <f t="shared" si="1"/>
        <v>0</v>
      </c>
      <c r="AS25" s="74">
        <f t="shared" si="2"/>
        <v>0</v>
      </c>
      <c r="AT25" s="74">
        <f t="shared" si="3"/>
        <v>0</v>
      </c>
      <c r="AU25" s="74">
        <f t="shared" si="4"/>
        <v>0</v>
      </c>
      <c r="AV25" s="74">
        <f t="shared" si="5"/>
        <v>0</v>
      </c>
      <c r="AW25" s="74">
        <f t="shared" si="6"/>
        <v>0</v>
      </c>
      <c r="AX25" s="74">
        <f t="shared" si="7"/>
        <v>0</v>
      </c>
      <c r="AY25" s="74">
        <f t="shared" si="8"/>
        <v>0</v>
      </c>
      <c r="AZ25" s="74">
        <f t="shared" si="9"/>
        <v>0</v>
      </c>
      <c r="BA25" s="74">
        <f t="shared" si="10"/>
        <v>0</v>
      </c>
      <c r="BB25" s="74">
        <f t="shared" si="11"/>
        <v>0</v>
      </c>
    </row>
    <row r="26" spans="1:54" ht="14.25" customHeight="1">
      <c r="A26" s="81"/>
      <c r="B26" s="26"/>
      <c r="C26" s="82"/>
      <c r="D26" s="82"/>
      <c r="E26" s="82"/>
      <c r="F26" s="82"/>
      <c r="G26" s="83" t="s">
        <v>30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92">
        <f>AQ26*$K$41+AR26*$Y$41+AS26*$K$42+AT26*$Y$42+AU26*$K$43+AV26*$Y$43+AW26*$K$44+AX26*$Y$44+AY26*$K$45+AZ26*$Y$45+BA26*$K$46+BB26*$Y$46</f>
        <v>0</v>
      </c>
      <c r="AN26" s="86"/>
      <c r="AQ26" s="74">
        <f t="shared" si="0"/>
        <v>0</v>
      </c>
      <c r="AR26" s="74">
        <f t="shared" si="1"/>
        <v>0</v>
      </c>
      <c r="AS26" s="74">
        <f t="shared" si="2"/>
        <v>0</v>
      </c>
      <c r="AT26" s="74">
        <f t="shared" si="3"/>
        <v>0</v>
      </c>
      <c r="AU26" s="74">
        <f t="shared" si="4"/>
        <v>0</v>
      </c>
      <c r="AV26" s="74">
        <f t="shared" si="5"/>
        <v>0</v>
      </c>
      <c r="AW26" s="74">
        <f t="shared" si="6"/>
        <v>0</v>
      </c>
      <c r="AX26" s="74">
        <f t="shared" si="7"/>
        <v>0</v>
      </c>
      <c r="AY26" s="74">
        <f t="shared" si="8"/>
        <v>0</v>
      </c>
      <c r="AZ26" s="74">
        <f t="shared" si="9"/>
        <v>0</v>
      </c>
      <c r="BA26" s="74">
        <f t="shared" si="10"/>
        <v>0</v>
      </c>
      <c r="BB26" s="74">
        <f t="shared" si="11"/>
        <v>0</v>
      </c>
    </row>
    <row r="27" spans="1:54" ht="13.5" customHeight="1">
      <c r="A27" s="81"/>
      <c r="B27" s="26"/>
      <c r="C27" s="82"/>
      <c r="D27" s="82"/>
      <c r="E27" s="82"/>
      <c r="F27" s="82"/>
      <c r="G27" s="87" t="s">
        <v>31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94">
        <f>SUM(H27:AL27)</f>
        <v>0</v>
      </c>
      <c r="AN27" s="86"/>
      <c r="AQ27" s="74">
        <f t="shared" si="0"/>
        <v>0</v>
      </c>
      <c r="AR27" s="74">
        <f t="shared" si="1"/>
        <v>0</v>
      </c>
      <c r="AS27" s="74">
        <f t="shared" si="2"/>
        <v>0</v>
      </c>
      <c r="AT27" s="74">
        <f t="shared" si="3"/>
        <v>0</v>
      </c>
      <c r="AU27" s="74">
        <f t="shared" si="4"/>
        <v>0</v>
      </c>
      <c r="AV27" s="74">
        <f t="shared" si="5"/>
        <v>0</v>
      </c>
      <c r="AW27" s="74">
        <f t="shared" si="6"/>
        <v>0</v>
      </c>
      <c r="AX27" s="74">
        <f t="shared" si="7"/>
        <v>0</v>
      </c>
      <c r="AY27" s="74">
        <f t="shared" si="8"/>
        <v>0</v>
      </c>
      <c r="AZ27" s="74">
        <f t="shared" si="9"/>
        <v>0</v>
      </c>
      <c r="BA27" s="74">
        <f t="shared" si="10"/>
        <v>0</v>
      </c>
      <c r="BB27" s="74">
        <f t="shared" si="11"/>
        <v>0</v>
      </c>
    </row>
    <row r="28" spans="1:54" ht="14.25" customHeight="1">
      <c r="A28" s="81"/>
      <c r="B28" s="26"/>
      <c r="C28" s="82"/>
      <c r="D28" s="82"/>
      <c r="E28" s="82"/>
      <c r="F28" s="82"/>
      <c r="G28" s="83" t="s">
        <v>30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92">
        <f>AQ28*$K$41+AR28*$Y$41+AS28*$K$42+AT28*$Y$42+AU28*$K$43+AV28*$Y$43+AW28*$K$44+AX28*$Y$44+AY28*$K$45+AZ28*$Y$45+BA28*$K$46+BB28*$Y$46</f>
        <v>0</v>
      </c>
      <c r="AN28" s="93"/>
      <c r="AQ28" s="74">
        <f t="shared" si="0"/>
        <v>0</v>
      </c>
      <c r="AR28" s="74">
        <f t="shared" si="1"/>
        <v>0</v>
      </c>
      <c r="AS28" s="74">
        <f t="shared" si="2"/>
        <v>0</v>
      </c>
      <c r="AT28" s="74">
        <f t="shared" si="3"/>
        <v>0</v>
      </c>
      <c r="AU28" s="74">
        <f t="shared" si="4"/>
        <v>0</v>
      </c>
      <c r="AV28" s="74">
        <f t="shared" si="5"/>
        <v>0</v>
      </c>
      <c r="AW28" s="74">
        <f t="shared" si="6"/>
        <v>0</v>
      </c>
      <c r="AX28" s="74">
        <f t="shared" si="7"/>
        <v>0</v>
      </c>
      <c r="AY28" s="74">
        <f t="shared" si="8"/>
        <v>0</v>
      </c>
      <c r="AZ28" s="74">
        <f t="shared" si="9"/>
        <v>0</v>
      </c>
      <c r="BA28" s="74">
        <f t="shared" si="10"/>
        <v>0</v>
      </c>
      <c r="BB28" s="74">
        <f t="shared" si="11"/>
        <v>0</v>
      </c>
    </row>
    <row r="29" spans="1:54" ht="13.5" customHeight="1">
      <c r="A29" s="81"/>
      <c r="B29" s="26"/>
      <c r="C29" s="82"/>
      <c r="D29" s="82"/>
      <c r="E29" s="82"/>
      <c r="F29" s="82"/>
      <c r="G29" s="87" t="s">
        <v>31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94">
        <f>SUM(H29:AL29)</f>
        <v>0</v>
      </c>
      <c r="AN29" s="93"/>
      <c r="AQ29" s="74">
        <f t="shared" si="0"/>
        <v>0</v>
      </c>
      <c r="AR29" s="74">
        <f t="shared" si="1"/>
        <v>0</v>
      </c>
      <c r="AS29" s="74">
        <f t="shared" si="2"/>
        <v>0</v>
      </c>
      <c r="AT29" s="74">
        <f t="shared" si="3"/>
        <v>0</v>
      </c>
      <c r="AU29" s="74">
        <f t="shared" si="4"/>
        <v>0</v>
      </c>
      <c r="AV29" s="74">
        <f t="shared" si="5"/>
        <v>0</v>
      </c>
      <c r="AW29" s="74">
        <f t="shared" si="6"/>
        <v>0</v>
      </c>
      <c r="AX29" s="74">
        <f t="shared" si="7"/>
        <v>0</v>
      </c>
      <c r="AY29" s="74">
        <f t="shared" si="8"/>
        <v>0</v>
      </c>
      <c r="AZ29" s="74">
        <f t="shared" si="9"/>
        <v>0</v>
      </c>
      <c r="BA29" s="74">
        <f t="shared" si="10"/>
        <v>0</v>
      </c>
      <c r="BB29" s="74">
        <f t="shared" si="11"/>
        <v>0</v>
      </c>
    </row>
    <row r="30" spans="1:54" ht="14.25" customHeight="1">
      <c r="A30" s="81"/>
      <c r="B30" s="26"/>
      <c r="C30" s="82"/>
      <c r="D30" s="82"/>
      <c r="E30" s="82"/>
      <c r="F30" s="82"/>
      <c r="G30" s="83" t="s">
        <v>30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92">
        <f>AQ30*$K$41+AR30*$Y$41+AS30*$K$42+AT30*$Y$42+AU30*$K$43+AV30*$Y$43+AW30*$K$44+AX30*$Y$44+AY30*$K$45+AZ30*$Y$45+BA30*$K$46+BB30*$Y$46</f>
        <v>0</v>
      </c>
      <c r="AN30" s="86"/>
      <c r="AQ30" s="74">
        <f t="shared" si="0"/>
        <v>0</v>
      </c>
      <c r="AR30" s="74">
        <f t="shared" si="1"/>
        <v>0</v>
      </c>
      <c r="AS30" s="74">
        <f t="shared" si="2"/>
        <v>0</v>
      </c>
      <c r="AT30" s="74">
        <f t="shared" si="3"/>
        <v>0</v>
      </c>
      <c r="AU30" s="74">
        <f t="shared" si="4"/>
        <v>0</v>
      </c>
      <c r="AV30" s="74">
        <f t="shared" si="5"/>
        <v>0</v>
      </c>
      <c r="AW30" s="74">
        <f t="shared" si="6"/>
        <v>0</v>
      </c>
      <c r="AX30" s="74">
        <f t="shared" si="7"/>
        <v>0</v>
      </c>
      <c r="AY30" s="74">
        <f t="shared" si="8"/>
        <v>0</v>
      </c>
      <c r="AZ30" s="74">
        <f t="shared" si="9"/>
        <v>0</v>
      </c>
      <c r="BA30" s="74">
        <f t="shared" si="10"/>
        <v>0</v>
      </c>
      <c r="BB30" s="74">
        <f t="shared" si="11"/>
        <v>0</v>
      </c>
    </row>
    <row r="31" spans="1:54" ht="13.5" customHeight="1">
      <c r="A31" s="81"/>
      <c r="B31" s="26"/>
      <c r="C31" s="82"/>
      <c r="D31" s="82"/>
      <c r="E31" s="82"/>
      <c r="F31" s="82"/>
      <c r="G31" s="87" t="s">
        <v>31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94">
        <f>SUM(H31:AL31)</f>
        <v>0</v>
      </c>
      <c r="AN31" s="86"/>
      <c r="AQ31" s="74">
        <f t="shared" si="0"/>
        <v>0</v>
      </c>
      <c r="AR31" s="74">
        <f t="shared" si="1"/>
        <v>0</v>
      </c>
      <c r="AS31" s="74">
        <f t="shared" si="2"/>
        <v>0</v>
      </c>
      <c r="AT31" s="74">
        <f t="shared" si="3"/>
        <v>0</v>
      </c>
      <c r="AU31" s="74">
        <f t="shared" si="4"/>
        <v>0</v>
      </c>
      <c r="AV31" s="74">
        <f t="shared" si="5"/>
        <v>0</v>
      </c>
      <c r="AW31" s="74">
        <f t="shared" si="6"/>
        <v>0</v>
      </c>
      <c r="AX31" s="74">
        <f t="shared" si="7"/>
        <v>0</v>
      </c>
      <c r="AY31" s="74">
        <f t="shared" si="8"/>
        <v>0</v>
      </c>
      <c r="AZ31" s="74">
        <f t="shared" si="9"/>
        <v>0</v>
      </c>
      <c r="BA31" s="74">
        <f t="shared" si="10"/>
        <v>0</v>
      </c>
      <c r="BB31" s="74">
        <f t="shared" si="11"/>
        <v>0</v>
      </c>
    </row>
    <row r="32" spans="1:54" ht="14.25" customHeight="1">
      <c r="A32" s="81"/>
      <c r="B32" s="26"/>
      <c r="C32" s="82"/>
      <c r="D32" s="82"/>
      <c r="E32" s="82"/>
      <c r="F32" s="82"/>
      <c r="G32" s="83" t="s">
        <v>30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92">
        <f>AQ32*$K$41+AR32*$Y$41+AS32*$K$42+AT32*$Y$42+AU32*$K$43+AV32*$Y$43+AW32*$K$44+AX32*$Y$44+AY32*$K$45+AZ32*$Y$45+BA32*$K$46+BB32*$Y$46</f>
        <v>0</v>
      </c>
      <c r="AN32" s="93"/>
      <c r="AQ32" s="74">
        <f t="shared" si="0"/>
        <v>0</v>
      </c>
      <c r="AR32" s="74">
        <f t="shared" si="1"/>
        <v>0</v>
      </c>
      <c r="AS32" s="74">
        <f t="shared" si="2"/>
        <v>0</v>
      </c>
      <c r="AT32" s="74">
        <f t="shared" si="3"/>
        <v>0</v>
      </c>
      <c r="AU32" s="74">
        <f t="shared" si="4"/>
        <v>0</v>
      </c>
      <c r="AV32" s="74">
        <f t="shared" si="5"/>
        <v>0</v>
      </c>
      <c r="AW32" s="74">
        <f t="shared" si="6"/>
        <v>0</v>
      </c>
      <c r="AX32" s="74">
        <f t="shared" si="7"/>
        <v>0</v>
      </c>
      <c r="AY32" s="74">
        <f t="shared" si="8"/>
        <v>0</v>
      </c>
      <c r="AZ32" s="74">
        <f t="shared" si="9"/>
        <v>0</v>
      </c>
      <c r="BA32" s="74">
        <f t="shared" si="10"/>
        <v>0</v>
      </c>
      <c r="BB32" s="74">
        <f t="shared" si="11"/>
        <v>0</v>
      </c>
    </row>
    <row r="33" spans="1:54" ht="13.5" customHeight="1">
      <c r="A33" s="81"/>
      <c r="B33" s="26"/>
      <c r="C33" s="82"/>
      <c r="D33" s="82"/>
      <c r="E33" s="82"/>
      <c r="F33" s="82"/>
      <c r="G33" s="87" t="s">
        <v>31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94">
        <f>SUM(H33:AL33)</f>
        <v>0</v>
      </c>
      <c r="AN33" s="93"/>
      <c r="AQ33" s="74">
        <f t="shared" si="0"/>
        <v>0</v>
      </c>
      <c r="AR33" s="74">
        <f t="shared" si="1"/>
        <v>0</v>
      </c>
      <c r="AS33" s="74">
        <f t="shared" si="2"/>
        <v>0</v>
      </c>
      <c r="AT33" s="74">
        <f t="shared" si="3"/>
        <v>0</v>
      </c>
      <c r="AU33" s="74">
        <f t="shared" si="4"/>
        <v>0</v>
      </c>
      <c r="AV33" s="74">
        <f t="shared" si="5"/>
        <v>0</v>
      </c>
      <c r="AW33" s="74">
        <f t="shared" si="6"/>
        <v>0</v>
      </c>
      <c r="AX33" s="74">
        <f t="shared" si="7"/>
        <v>0</v>
      </c>
      <c r="AY33" s="74">
        <f t="shared" si="8"/>
        <v>0</v>
      </c>
      <c r="AZ33" s="74">
        <f t="shared" si="9"/>
        <v>0</v>
      </c>
      <c r="BA33" s="74">
        <f t="shared" si="10"/>
        <v>0</v>
      </c>
      <c r="BB33" s="74">
        <f t="shared" si="11"/>
        <v>0</v>
      </c>
    </row>
    <row r="34" spans="1:54" ht="14.25" customHeight="1">
      <c r="A34" s="81"/>
      <c r="B34" s="26"/>
      <c r="C34" s="82"/>
      <c r="D34" s="82"/>
      <c r="E34" s="82"/>
      <c r="F34" s="82"/>
      <c r="G34" s="83" t="s">
        <v>30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92">
        <f>AQ34*$K$41+AR34*$Y$41+AS34*$K$42+AT34*$Y$42+AU34*$K$43+AV34*$Y$43+AW34*$K$44+AX34*$Y$44+AY34*$K$45+AZ34*$Y$45+BA34*$K$46+BB34*$Y$46</f>
        <v>0</v>
      </c>
      <c r="AN34" s="86"/>
      <c r="AQ34" s="74">
        <f t="shared" si="0"/>
        <v>0</v>
      </c>
      <c r="AR34" s="74">
        <f t="shared" si="1"/>
        <v>0</v>
      </c>
      <c r="AS34" s="74">
        <f t="shared" si="2"/>
        <v>0</v>
      </c>
      <c r="AT34" s="74">
        <f t="shared" si="3"/>
        <v>0</v>
      </c>
      <c r="AU34" s="74">
        <f t="shared" si="4"/>
        <v>0</v>
      </c>
      <c r="AV34" s="74">
        <f t="shared" si="5"/>
        <v>0</v>
      </c>
      <c r="AW34" s="74">
        <f t="shared" si="6"/>
        <v>0</v>
      </c>
      <c r="AX34" s="74">
        <f t="shared" si="7"/>
        <v>0</v>
      </c>
      <c r="AY34" s="74">
        <f t="shared" si="8"/>
        <v>0</v>
      </c>
      <c r="AZ34" s="74">
        <f t="shared" si="9"/>
        <v>0</v>
      </c>
      <c r="BA34" s="74">
        <f t="shared" si="10"/>
        <v>0</v>
      </c>
      <c r="BB34" s="74">
        <f t="shared" si="11"/>
        <v>0</v>
      </c>
    </row>
    <row r="35" spans="1:54" ht="13.5" customHeight="1">
      <c r="A35" s="81"/>
      <c r="B35" s="26"/>
      <c r="C35" s="82"/>
      <c r="D35" s="82"/>
      <c r="E35" s="82"/>
      <c r="F35" s="82"/>
      <c r="G35" s="87" t="s">
        <v>31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94">
        <f>SUM(H35:AL35)</f>
        <v>0</v>
      </c>
      <c r="AN35" s="86"/>
      <c r="AQ35" s="74">
        <f t="shared" si="0"/>
        <v>0</v>
      </c>
      <c r="AR35" s="74">
        <f t="shared" si="1"/>
        <v>0</v>
      </c>
      <c r="AS35" s="74">
        <f t="shared" si="2"/>
        <v>0</v>
      </c>
      <c r="AT35" s="74">
        <f t="shared" si="3"/>
        <v>0</v>
      </c>
      <c r="AU35" s="74">
        <f t="shared" si="4"/>
        <v>0</v>
      </c>
      <c r="AV35" s="74">
        <f t="shared" si="5"/>
        <v>0</v>
      </c>
      <c r="AW35" s="74">
        <f t="shared" si="6"/>
        <v>0</v>
      </c>
      <c r="AX35" s="74">
        <f t="shared" si="7"/>
        <v>0</v>
      </c>
      <c r="AY35" s="74">
        <f t="shared" si="8"/>
        <v>0</v>
      </c>
      <c r="AZ35" s="74">
        <f t="shared" si="9"/>
        <v>0</v>
      </c>
      <c r="BA35" s="74">
        <f t="shared" si="10"/>
        <v>0</v>
      </c>
      <c r="BB35" s="74">
        <f t="shared" si="11"/>
        <v>0</v>
      </c>
    </row>
    <row r="36" spans="1:40" ht="4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</row>
    <row r="37" spans="1:40" ht="1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H37" s="74" t="s">
        <v>36</v>
      </c>
      <c r="AI37" s="74"/>
      <c r="AJ37" s="74"/>
      <c r="AK37" s="74"/>
      <c r="AL37" s="74" t="e">
        <f>SUM(AM8,AM10,AM12,AM14,AM16,AM18,AM20,AM22,#REF!,AM24,AM26,AM28,AM30,AM32,AM34)</f>
        <v>#REF!</v>
      </c>
      <c r="AM37" s="74"/>
      <c r="AN37" s="67"/>
    </row>
    <row r="38" spans="1:40" ht="1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H38" s="74" t="s">
        <v>37</v>
      </c>
      <c r="AI38" s="74"/>
      <c r="AJ38" s="74"/>
      <c r="AK38" s="74"/>
      <c r="AL38" s="74" t="e">
        <f>SUM(AM9,AM11,AM13,AM15,AM17,AM19,AM21,AM23,#REF!,AM25,AM27,AM29,AM31,AM33,AM35)</f>
        <v>#REF!</v>
      </c>
      <c r="AM38" s="74"/>
      <c r="AN38" s="67"/>
    </row>
    <row r="39" spans="1:40" s="95" customFormat="1" ht="3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H39" s="96"/>
      <c r="AI39" s="96"/>
      <c r="AJ39" s="96"/>
      <c r="AK39" s="96"/>
      <c r="AL39" s="97"/>
      <c r="AM39" s="97"/>
      <c r="AN39" s="67"/>
    </row>
    <row r="40" spans="1:40" ht="18" customHeight="1">
      <c r="A40" s="67"/>
      <c r="B40" s="98" t="s">
        <v>38</v>
      </c>
      <c r="C40" s="98"/>
      <c r="D40" s="99"/>
      <c r="E40" s="98" t="s">
        <v>39</v>
      </c>
      <c r="F40" s="98"/>
      <c r="G40" s="100"/>
      <c r="H40" s="98" t="s">
        <v>40</v>
      </c>
      <c r="I40" s="98"/>
      <c r="J40" s="100"/>
      <c r="K40" s="98" t="s">
        <v>41</v>
      </c>
      <c r="L40" s="98"/>
      <c r="M40" s="98"/>
      <c r="N40" s="100"/>
      <c r="O40" s="100"/>
      <c r="P40" s="98" t="s">
        <v>38</v>
      </c>
      <c r="Q40" s="98"/>
      <c r="R40" s="99"/>
      <c r="S40" s="98" t="s">
        <v>39</v>
      </c>
      <c r="T40" s="98"/>
      <c r="U40" s="100"/>
      <c r="V40" s="98" t="s">
        <v>40</v>
      </c>
      <c r="W40" s="98"/>
      <c r="X40" s="100"/>
      <c r="Y40" s="98" t="s">
        <v>41</v>
      </c>
      <c r="Z40" s="98"/>
      <c r="AA40" s="98"/>
      <c r="AB40" s="67"/>
      <c r="AC40" s="67"/>
      <c r="AD40" s="67"/>
      <c r="AE40" s="97"/>
      <c r="AF40" s="101" t="s">
        <v>46</v>
      </c>
      <c r="AG40" s="97"/>
      <c r="AH40" s="97"/>
      <c r="AI40" s="97"/>
      <c r="AJ40" s="97"/>
      <c r="AK40" s="97"/>
      <c r="AL40" s="102">
        <v>10</v>
      </c>
      <c r="AM40" s="102"/>
      <c r="AN40" s="103" t="s">
        <v>47</v>
      </c>
    </row>
    <row r="41" spans="1:40" ht="18" customHeight="1">
      <c r="A41" s="104" t="s">
        <v>42</v>
      </c>
      <c r="B41" s="105">
        <v>0.3333333333333333</v>
      </c>
      <c r="C41" s="105"/>
      <c r="D41" s="97" t="s">
        <v>43</v>
      </c>
      <c r="E41" s="105">
        <v>0.7083333333333334</v>
      </c>
      <c r="F41" s="105"/>
      <c r="G41" s="96" t="s">
        <v>44</v>
      </c>
      <c r="H41" s="105">
        <v>0.041666666666666664</v>
      </c>
      <c r="I41" s="105"/>
      <c r="J41" s="106" t="s">
        <v>45</v>
      </c>
      <c r="K41" s="107">
        <f aca="true" t="shared" si="12" ref="K41:K46">IF(OR(B41="",E41=""),0,IF(E41&gt;B41,(DAY(E41-B41-H41)*24+HOUR(E41-B41-H41))+(MINUTE(E41-B41-H41)/60),(DAY(E41-B41-H41+1)*24+HOUR(E41-B41-H41+1))+(MINUTE(E41-B41-H41+1)/60)))</f>
        <v>728</v>
      </c>
      <c r="L41" s="107"/>
      <c r="M41" s="107"/>
      <c r="N41" s="67"/>
      <c r="O41" s="108" t="s">
        <v>19</v>
      </c>
      <c r="P41" s="105">
        <v>0.3541666666666667</v>
      </c>
      <c r="Q41" s="105"/>
      <c r="R41" s="97" t="s">
        <v>43</v>
      </c>
      <c r="S41" s="105">
        <v>0.6875</v>
      </c>
      <c r="T41" s="105"/>
      <c r="U41" s="96" t="s">
        <v>44</v>
      </c>
      <c r="V41" s="105">
        <v>0.041666666666666664</v>
      </c>
      <c r="W41" s="105"/>
      <c r="X41" s="106" t="s">
        <v>45</v>
      </c>
      <c r="Y41" s="107">
        <f aca="true" t="shared" si="13" ref="Y41:Y43">IF(OR(P41="",S41=""),0,IF(S41&gt;P41,(DAY(S41-P41-V41)*24+HOUR(S41-P41-V41))+(MINUTE(S41-P41-V41)/60),(DAY(S41-P41-V41+1)*24+HOUR(S41-P41-V41+1))+(MINUTE(S41-P41-V41+1)/60)))</f>
        <v>727</v>
      </c>
      <c r="Z41" s="107"/>
      <c r="AA41" s="107"/>
      <c r="AB41" s="67"/>
      <c r="AC41" s="67"/>
      <c r="AD41" s="67"/>
      <c r="AE41" s="97"/>
      <c r="AF41" s="109" t="s">
        <v>49</v>
      </c>
      <c r="AG41" s="97"/>
      <c r="AH41" s="97"/>
      <c r="AI41" s="97"/>
      <c r="AJ41" s="106"/>
      <c r="AK41" s="106"/>
      <c r="AL41" s="106"/>
      <c r="AM41" s="97"/>
      <c r="AN41" s="97"/>
    </row>
    <row r="42" spans="1:40" ht="18" customHeight="1">
      <c r="A42" s="104" t="s">
        <v>48</v>
      </c>
      <c r="B42" s="105">
        <v>0.3541666666666667</v>
      </c>
      <c r="C42" s="105"/>
      <c r="D42" s="97" t="s">
        <v>43</v>
      </c>
      <c r="E42" s="105">
        <v>0.5</v>
      </c>
      <c r="F42" s="105"/>
      <c r="G42" s="96" t="s">
        <v>44</v>
      </c>
      <c r="H42" s="105">
        <v>0</v>
      </c>
      <c r="I42" s="105"/>
      <c r="J42" s="106" t="s">
        <v>45</v>
      </c>
      <c r="K42" s="107">
        <f t="shared" si="12"/>
        <v>723.5</v>
      </c>
      <c r="L42" s="107"/>
      <c r="M42" s="107"/>
      <c r="N42" s="67"/>
      <c r="O42" s="108" t="s">
        <v>21</v>
      </c>
      <c r="P42" s="105">
        <v>0.5416666666666666</v>
      </c>
      <c r="Q42" s="105"/>
      <c r="R42" s="97" t="s">
        <v>43</v>
      </c>
      <c r="S42" s="105">
        <v>0.6979166666666666</v>
      </c>
      <c r="T42" s="105"/>
      <c r="U42" s="96" t="s">
        <v>44</v>
      </c>
      <c r="V42" s="105">
        <v>0</v>
      </c>
      <c r="W42" s="105"/>
      <c r="X42" s="106" t="s">
        <v>45</v>
      </c>
      <c r="Y42" s="107">
        <f t="shared" si="13"/>
        <v>723.75</v>
      </c>
      <c r="Z42" s="107"/>
      <c r="AA42" s="107"/>
      <c r="AB42" s="67"/>
      <c r="AC42" s="67"/>
      <c r="AD42" s="67"/>
      <c r="AE42" s="97"/>
      <c r="AF42" s="105" t="s">
        <v>71</v>
      </c>
      <c r="AG42" s="105"/>
      <c r="AH42" s="103" t="s">
        <v>51</v>
      </c>
      <c r="AI42" s="106"/>
      <c r="AJ42" s="105" t="s">
        <v>75</v>
      </c>
      <c r="AK42" s="105"/>
      <c r="AL42" s="96" t="s">
        <v>52</v>
      </c>
      <c r="AM42" s="110" t="s">
        <v>53</v>
      </c>
      <c r="AN42" s="69" t="s">
        <v>94</v>
      </c>
    </row>
    <row r="43" spans="1:40" ht="18" customHeight="1">
      <c r="A43" s="104" t="s">
        <v>50</v>
      </c>
      <c r="B43" s="105">
        <v>0.3333333333333333</v>
      </c>
      <c r="C43" s="105"/>
      <c r="D43" s="97" t="s">
        <v>43</v>
      </c>
      <c r="E43" s="105">
        <v>0.5416666666666666</v>
      </c>
      <c r="F43" s="105"/>
      <c r="G43" s="96" t="s">
        <v>44</v>
      </c>
      <c r="H43" s="105">
        <v>0.041666666666666664</v>
      </c>
      <c r="I43" s="105"/>
      <c r="J43" s="106" t="s">
        <v>45</v>
      </c>
      <c r="K43" s="107">
        <f t="shared" si="12"/>
        <v>724</v>
      </c>
      <c r="L43" s="107"/>
      <c r="M43" s="107"/>
      <c r="N43" s="67"/>
      <c r="O43" s="108" t="s">
        <v>23</v>
      </c>
      <c r="P43" s="105">
        <v>0.5416666666666666</v>
      </c>
      <c r="Q43" s="105"/>
      <c r="R43" s="97" t="s">
        <v>43</v>
      </c>
      <c r="S43" s="105">
        <v>0.7083333333333334</v>
      </c>
      <c r="T43" s="105"/>
      <c r="U43" s="96" t="s">
        <v>44</v>
      </c>
      <c r="V43" s="105">
        <v>0</v>
      </c>
      <c r="W43" s="105"/>
      <c r="X43" s="106" t="s">
        <v>45</v>
      </c>
      <c r="Y43" s="107">
        <f t="shared" si="13"/>
        <v>724</v>
      </c>
      <c r="Z43" s="107"/>
      <c r="AA43" s="107"/>
      <c r="AB43" s="67"/>
      <c r="AC43" s="67"/>
      <c r="AD43" s="67"/>
      <c r="AE43" s="97"/>
      <c r="AF43" s="109" t="s">
        <v>55</v>
      </c>
      <c r="AG43" s="97"/>
      <c r="AH43" s="97"/>
      <c r="AI43" s="97"/>
      <c r="AJ43" s="97"/>
      <c r="AK43" s="97"/>
      <c r="AL43" s="97"/>
      <c r="AM43" s="97"/>
      <c r="AN43" s="97"/>
    </row>
    <row r="44" spans="1:40" ht="18" customHeight="1">
      <c r="A44" s="104" t="s">
        <v>54</v>
      </c>
      <c r="B44" s="105"/>
      <c r="C44" s="105"/>
      <c r="D44" s="97" t="s">
        <v>43</v>
      </c>
      <c r="E44" s="105"/>
      <c r="F44" s="105"/>
      <c r="G44" s="96" t="s">
        <v>44</v>
      </c>
      <c r="H44" s="105">
        <v>0</v>
      </c>
      <c r="I44" s="105"/>
      <c r="J44" s="106" t="s">
        <v>45</v>
      </c>
      <c r="K44" s="107">
        <f t="shared" si="12"/>
        <v>0</v>
      </c>
      <c r="L44" s="107"/>
      <c r="M44" s="107"/>
      <c r="N44" s="67"/>
      <c r="O44" s="108" t="s">
        <v>25</v>
      </c>
      <c r="P44" s="105"/>
      <c r="Q44" s="105"/>
      <c r="R44" s="97" t="s">
        <v>43</v>
      </c>
      <c r="S44" s="105"/>
      <c r="T44" s="105"/>
      <c r="U44" s="96" t="s">
        <v>44</v>
      </c>
      <c r="V44" s="105">
        <v>0</v>
      </c>
      <c r="W44" s="105"/>
      <c r="X44" s="106" t="s">
        <v>45</v>
      </c>
      <c r="Y44" s="107">
        <f>IF(OR(B44="",E44=""),0,IF(E44&gt;B44,(DAY(E44-B44-H44)*24+HOUR(E44-B44-H44))+(MINUTE(E44-B44-H44)/60),(DAY(E44-B44-H44+1)*24+HOUR(E44-B44-H44+1))+(MINUTE(E44-B44-H44+1)/60)))</f>
        <v>0</v>
      </c>
      <c r="Z44" s="107"/>
      <c r="AA44" s="107"/>
      <c r="AB44" s="67"/>
      <c r="AC44" s="67"/>
      <c r="AD44" s="67"/>
      <c r="AE44" s="97"/>
      <c r="AF44" s="105">
        <v>0.3541666666666667</v>
      </c>
      <c r="AG44" s="105"/>
      <c r="AH44" s="105"/>
      <c r="AI44" s="97" t="s">
        <v>43</v>
      </c>
      <c r="AJ44" s="105">
        <v>0.6875</v>
      </c>
      <c r="AK44" s="105"/>
      <c r="AL44" s="105"/>
      <c r="AM44" s="97"/>
      <c r="AN44" s="97"/>
    </row>
    <row r="45" spans="1:40" ht="18" customHeight="1">
      <c r="A45" s="104" t="s">
        <v>56</v>
      </c>
      <c r="B45" s="105"/>
      <c r="C45" s="105"/>
      <c r="D45" s="97" t="s">
        <v>43</v>
      </c>
      <c r="E45" s="105"/>
      <c r="F45" s="105"/>
      <c r="G45" s="96" t="s">
        <v>44</v>
      </c>
      <c r="H45" s="105">
        <v>0</v>
      </c>
      <c r="I45" s="105"/>
      <c r="J45" s="106" t="s">
        <v>45</v>
      </c>
      <c r="K45" s="107">
        <f t="shared" si="12"/>
        <v>0</v>
      </c>
      <c r="L45" s="107"/>
      <c r="M45" s="107"/>
      <c r="N45" s="67"/>
      <c r="O45" s="108" t="s">
        <v>27</v>
      </c>
      <c r="P45" s="105"/>
      <c r="Q45" s="105"/>
      <c r="R45" s="97" t="s">
        <v>43</v>
      </c>
      <c r="S45" s="105"/>
      <c r="T45" s="105"/>
      <c r="U45" s="96" t="s">
        <v>44</v>
      </c>
      <c r="V45" s="105">
        <v>0</v>
      </c>
      <c r="W45" s="105"/>
      <c r="X45" s="106" t="s">
        <v>45</v>
      </c>
      <c r="Y45" s="107">
        <f aca="true" t="shared" si="14" ref="Y45:Y46">IF(OR(P45="",S45=""),0,IF(S45&gt;P45,(DAY(S45-P45-V45)*24+HOUR(S45-P45-V45))+(MINUTE(S45-P45-V45)/60),(DAY(S45-P45-V45+1)*24+HOUR(S45-P45-V45+1))+(MINUTE(S45-P45-V45+1)/60)))</f>
        <v>0</v>
      </c>
      <c r="Z45" s="107"/>
      <c r="AA45" s="107"/>
      <c r="AB45" s="67"/>
      <c r="AC45" s="67"/>
      <c r="AD45" s="67"/>
      <c r="AE45" s="97"/>
      <c r="AF45" s="111" t="s">
        <v>58</v>
      </c>
      <c r="AG45" s="112"/>
      <c r="AH45" s="106"/>
      <c r="AI45" s="106"/>
      <c r="AJ45" s="106"/>
      <c r="AK45" s="106"/>
      <c r="AL45" s="106"/>
      <c r="AM45" s="97"/>
      <c r="AN45" s="97"/>
    </row>
    <row r="46" spans="1:39" ht="18" customHeight="1">
      <c r="A46" s="104" t="s">
        <v>57</v>
      </c>
      <c r="B46" s="105"/>
      <c r="C46" s="105"/>
      <c r="D46" s="97" t="s">
        <v>43</v>
      </c>
      <c r="E46" s="105"/>
      <c r="F46" s="105"/>
      <c r="G46" s="96" t="s">
        <v>44</v>
      </c>
      <c r="H46" s="105">
        <v>0</v>
      </c>
      <c r="I46" s="105"/>
      <c r="J46" s="106" t="s">
        <v>45</v>
      </c>
      <c r="K46" s="107">
        <f t="shared" si="12"/>
        <v>0</v>
      </c>
      <c r="L46" s="107"/>
      <c r="M46" s="107"/>
      <c r="N46" s="67"/>
      <c r="O46" s="108" t="s">
        <v>29</v>
      </c>
      <c r="P46" s="105"/>
      <c r="Q46" s="105"/>
      <c r="R46" s="97" t="s">
        <v>43</v>
      </c>
      <c r="S46" s="105"/>
      <c r="T46" s="105"/>
      <c r="U46" s="96" t="s">
        <v>44</v>
      </c>
      <c r="V46" s="105">
        <v>0</v>
      </c>
      <c r="W46" s="105"/>
      <c r="X46" s="106" t="s">
        <v>45</v>
      </c>
      <c r="Y46" s="107">
        <f t="shared" si="14"/>
        <v>0</v>
      </c>
      <c r="Z46" s="107"/>
      <c r="AA46" s="107"/>
      <c r="AB46" s="67"/>
      <c r="AC46" s="67"/>
      <c r="AD46" s="65"/>
      <c r="AE46" s="106"/>
      <c r="AF46" s="113">
        <v>2</v>
      </c>
      <c r="AG46" s="113"/>
      <c r="AH46" s="103" t="s">
        <v>59</v>
      </c>
      <c r="AI46" s="106"/>
      <c r="AK46" s="113">
        <v>1</v>
      </c>
      <c r="AL46" s="113"/>
      <c r="AM46" s="96" t="s">
        <v>60</v>
      </c>
    </row>
    <row r="48" ht="12"/>
  </sheetData>
  <sheetProtection sheet="1" selectLockedCells="1" selectUnlockedCells="1"/>
  <mergeCells count="141">
    <mergeCell ref="H2:I2"/>
    <mergeCell ref="K2:L2"/>
    <mergeCell ref="Z2:AD2"/>
    <mergeCell ref="AE2:AN2"/>
    <mergeCell ref="H3:I3"/>
    <mergeCell ref="Z3:AD3"/>
    <mergeCell ref="AE3:AN3"/>
    <mergeCell ref="A5:A7"/>
    <mergeCell ref="B5:B7"/>
    <mergeCell ref="C5:F7"/>
    <mergeCell ref="G5:G7"/>
    <mergeCell ref="H5:N5"/>
    <mergeCell ref="O5:U5"/>
    <mergeCell ref="V5:AB5"/>
    <mergeCell ref="AC5:AI5"/>
    <mergeCell ref="AJ5:AL5"/>
    <mergeCell ref="AM5:AM7"/>
    <mergeCell ref="AN5:AN7"/>
    <mergeCell ref="A8:A9"/>
    <mergeCell ref="B8:B9"/>
    <mergeCell ref="C8:F9"/>
    <mergeCell ref="AN8:AN9"/>
    <mergeCell ref="A10:A11"/>
    <mergeCell ref="B10:B11"/>
    <mergeCell ref="C10:F11"/>
    <mergeCell ref="AN10:AN11"/>
    <mergeCell ref="A12:A13"/>
    <mergeCell ref="B12:B13"/>
    <mergeCell ref="C12:F13"/>
    <mergeCell ref="AN12:AN13"/>
    <mergeCell ref="A14:A15"/>
    <mergeCell ref="B14:B15"/>
    <mergeCell ref="C14:F15"/>
    <mergeCell ref="AN14:AN15"/>
    <mergeCell ref="A16:A17"/>
    <mergeCell ref="B16:B17"/>
    <mergeCell ref="C16:F17"/>
    <mergeCell ref="AN16:AN17"/>
    <mergeCell ref="A18:A19"/>
    <mergeCell ref="B18:B19"/>
    <mergeCell ref="C18:F19"/>
    <mergeCell ref="AN18:AN19"/>
    <mergeCell ref="A20:A21"/>
    <mergeCell ref="B20:B21"/>
    <mergeCell ref="C20:F21"/>
    <mergeCell ref="AN20:AN21"/>
    <mergeCell ref="A22:A23"/>
    <mergeCell ref="B22:B23"/>
    <mergeCell ref="C22:F23"/>
    <mergeCell ref="AN22:AN23"/>
    <mergeCell ref="A24:A25"/>
    <mergeCell ref="B24:B25"/>
    <mergeCell ref="C24:F25"/>
    <mergeCell ref="AN24:AN25"/>
    <mergeCell ref="A26:A27"/>
    <mergeCell ref="B26:B27"/>
    <mergeCell ref="C26:F27"/>
    <mergeCell ref="AN26:AN27"/>
    <mergeCell ref="A28:A29"/>
    <mergeCell ref="B28:B29"/>
    <mergeCell ref="C28:F29"/>
    <mergeCell ref="AN28:AN29"/>
    <mergeCell ref="A30:A31"/>
    <mergeCell ref="B30:B31"/>
    <mergeCell ref="C30:F31"/>
    <mergeCell ref="AN30:AN31"/>
    <mergeCell ref="A32:A33"/>
    <mergeCell ref="B32:B33"/>
    <mergeCell ref="C32:F33"/>
    <mergeCell ref="AN32:AN33"/>
    <mergeCell ref="A34:A35"/>
    <mergeCell ref="B34:B35"/>
    <mergeCell ref="C34:F35"/>
    <mergeCell ref="AN34:AN35"/>
    <mergeCell ref="AH37:AK37"/>
    <mergeCell ref="AL37:AM37"/>
    <mergeCell ref="AH38:AK38"/>
    <mergeCell ref="AL38:AM38"/>
    <mergeCell ref="B40:C40"/>
    <mergeCell ref="E40:F40"/>
    <mergeCell ref="H40:I40"/>
    <mergeCell ref="K40:M40"/>
    <mergeCell ref="P40:Q40"/>
    <mergeCell ref="S40:T40"/>
    <mergeCell ref="V40:W40"/>
    <mergeCell ref="Y40:AA40"/>
    <mergeCell ref="AL40:AM40"/>
    <mergeCell ref="B41:C41"/>
    <mergeCell ref="E41:F41"/>
    <mergeCell ref="H41:I41"/>
    <mergeCell ref="K41:M41"/>
    <mergeCell ref="P41:Q41"/>
    <mergeCell ref="S41:T41"/>
    <mergeCell ref="V41:W41"/>
    <mergeCell ref="Y41:AA41"/>
    <mergeCell ref="B42:C42"/>
    <mergeCell ref="E42:F42"/>
    <mergeCell ref="H42:I42"/>
    <mergeCell ref="K42:M42"/>
    <mergeCell ref="P42:Q42"/>
    <mergeCell ref="S42:T42"/>
    <mergeCell ref="V42:W42"/>
    <mergeCell ref="Y42:AA42"/>
    <mergeCell ref="AF42:AG42"/>
    <mergeCell ref="AJ42:AK42"/>
    <mergeCell ref="B43:C43"/>
    <mergeCell ref="E43:F43"/>
    <mergeCell ref="H43:I43"/>
    <mergeCell ref="K43:M43"/>
    <mergeCell ref="P43:Q43"/>
    <mergeCell ref="S43:T43"/>
    <mergeCell ref="V43:W43"/>
    <mergeCell ref="Y43:AA43"/>
    <mergeCell ref="B44:C44"/>
    <mergeCell ref="E44:F44"/>
    <mergeCell ref="H44:I44"/>
    <mergeCell ref="K44:M44"/>
    <mergeCell ref="P44:Q44"/>
    <mergeCell ref="S44:T44"/>
    <mergeCell ref="V44:W44"/>
    <mergeCell ref="Y44:AA44"/>
    <mergeCell ref="AF44:AH44"/>
    <mergeCell ref="AJ44:AL44"/>
    <mergeCell ref="B45:C45"/>
    <mergeCell ref="E45:F45"/>
    <mergeCell ref="H45:I45"/>
    <mergeCell ref="K45:M45"/>
    <mergeCell ref="P45:Q45"/>
    <mergeCell ref="S45:T45"/>
    <mergeCell ref="V45:W45"/>
    <mergeCell ref="Y45:AA45"/>
    <mergeCell ref="B46:C46"/>
    <mergeCell ref="E46:F46"/>
    <mergeCell ref="H46:I46"/>
    <mergeCell ref="K46:M46"/>
    <mergeCell ref="P46:Q46"/>
    <mergeCell ref="S46:T46"/>
    <mergeCell ref="V46:W46"/>
    <mergeCell ref="Y46:AA46"/>
    <mergeCell ref="AF46:AG46"/>
    <mergeCell ref="AK46:AL46"/>
  </mergeCells>
  <conditionalFormatting sqref="H7:AL7">
    <cfRule type="expression" priority="1" dxfId="0" stopIfTrue="1">
      <formula>WEEKDAY(H7)=7</formula>
    </cfRule>
    <cfRule type="expression" priority="2" dxfId="1" stopIfTrue="1">
      <formula>WEEKDAY(H7)=1</formula>
    </cfRule>
  </conditionalFormatting>
  <conditionalFormatting sqref="K41:M46 Y41:AA46 AM5:AM35">
    <cfRule type="cellIs" priority="3" dxfId="2" operator="equal" stopIfTrue="1">
      <formula>0</formula>
    </cfRule>
  </conditionalFormatting>
  <conditionalFormatting sqref="B8:B35">
    <cfRule type="expression" priority="4" dxfId="3" stopIfTrue="1">
      <formula>LEFT(B8,2)="非常"</formula>
    </cfRule>
    <cfRule type="expression" priority="5" dxfId="4" stopIfTrue="1">
      <formula>LEFT(B8,2)="常勤"</formula>
    </cfRule>
  </conditionalFormatting>
  <dataValidations count="11">
    <dataValidation errorStyle="warning" type="time" allowBlank="1" showErrorMessage="1" error="時間形式（ ○○：○○ ）で入力してください！" sqref="B41:C46 E41:F46 P41:Q46 S41:T46">
      <formula1>0.003460648148148148</formula1>
      <formula2>0.9993055555555556</formula2>
    </dataValidation>
    <dataValidation errorStyle="warning" type="time" operator="lessThanOrEqual" allowBlank="1" showErrorMessage="1" error="時間形式（ ○○：○○ ）で入力してください！" sqref="H41:I46 V41:W46">
      <formula1>0.9993055555555556</formula1>
    </dataValidation>
    <dataValidation type="whole" allowBlank="1" showErrorMessage="1" sqref="AF46:AG46 AK46:AL46">
      <formula1>1</formula1>
      <formula2>10</formula2>
    </dataValidation>
    <dataValidation type="decimal" allowBlank="1" showErrorMessage="1" error="実績には、勤務時間数（例…7：30勤務なら、7.5）を入力して下さい。" sqref="H9:AL9 H11:AL11 H13:AL13 H15:AL15 H17:AL17 H19:AL19 H21:AL21 H23:AL23 H25:AL25 H27:AL27 H29:AL29 H31:AL31 H33:AL33 H35:AL35">
      <formula1>0.1</formula1>
      <formula2>24</formula2>
    </dataValidation>
    <dataValidation allowBlank="1" showErrorMessage="1" sqref="C8:F19 C20 C22 C24:F35">
      <formula1>0</formula1>
      <formula2>0</formula2>
    </dataValidation>
    <dataValidation type="whole" allowBlank="1" showErrorMessage="1" sqref="K2:L2">
      <formula1>1</formula1>
      <formula2>12</formula2>
    </dataValidation>
    <dataValidation type="list" allowBlank="1" showErrorMessage="1" sqref="H8:AL8 H10:AL10 H12:AL12 H14:AL14 H16:AL16 H18:AL18 H20:AL20 H22:AL22 H24:AL24 H26:AL26 H28:AL28 H30:AL30 H32:AL32 H34:AL34">
      <formula1>$AQ$7:$BB$7</formula1>
      <formula2>0</formula2>
    </dataValidation>
    <dataValidation type="list" allowBlank="1" showErrorMessage="1" sqref="AN42">
      <formula1>"含む,含まない"</formula1>
      <formula2>0</formula2>
    </dataValidation>
    <dataValidation type="list" allowBlank="1" showErrorMessage="1" sqref="AF42:AG42 AJ42:AK42">
      <formula1>$BD$8:$BJ$8</formula1>
      <formula2>0</formula2>
    </dataValidation>
    <dataValidation type="list" allowBlank="1" showErrorMessage="1" sqref="B8:B20 B22 B24:B35">
      <formula1>$BD$9:$BG$9</formula1>
      <formula2>0</formula2>
    </dataValidation>
    <dataValidation type="whole" operator="greaterThanOrEqual" allowBlank="1" showErrorMessage="1" sqref="H2">
      <formula1>2010</formula1>
    </dataValidation>
  </dataValidations>
  <printOptions horizontalCentered="1"/>
  <pageMargins left="0.31527777777777777" right="0.31527777777777777" top="0.4722222222222222" bottom="0.315277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showGridLines="0" zoomScale="70" zoomScaleNormal="70" zoomScaleSheetLayoutView="85" workbookViewId="0" topLeftCell="A1">
      <selection activeCell="N27" sqref="N27"/>
    </sheetView>
  </sheetViews>
  <sheetFormatPr defaultColWidth="8.00390625" defaultRowHeight="12"/>
  <cols>
    <col min="1" max="1" width="14.00390625" style="1" customWidth="1"/>
    <col min="2" max="2" width="5.421875" style="1" customWidth="1"/>
    <col min="3" max="3" width="3.00390625" style="1" customWidth="1"/>
    <col min="4" max="4" width="3.57421875" style="1" customWidth="1"/>
    <col min="5" max="6" width="4.28125" style="1" customWidth="1"/>
    <col min="7" max="38" width="4.421875" style="1" customWidth="1"/>
    <col min="39" max="39" width="6.140625" style="1" customWidth="1"/>
    <col min="40" max="40" width="12.140625" style="1" customWidth="1"/>
    <col min="41" max="42" width="5.57421875" style="1" customWidth="1"/>
    <col min="43" max="54" width="3.28125" style="1" customWidth="1"/>
    <col min="55" max="55" width="4.7109375" style="1" customWidth="1"/>
    <col min="56" max="60" width="4.28125" style="1" customWidth="1"/>
    <col min="61" max="67" width="3.28125" style="1" customWidth="1"/>
    <col min="68" max="16384" width="8.8515625" style="1" customWidth="1"/>
  </cols>
  <sheetData>
    <row r="1" spans="1:40" ht="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57" ht="15.75" customHeight="1">
      <c r="A2" s="9" t="s">
        <v>1</v>
      </c>
      <c r="B2" s="10"/>
      <c r="C2" s="10"/>
      <c r="D2" s="10"/>
      <c r="E2" s="10"/>
      <c r="F2" s="10"/>
      <c r="G2" s="10"/>
      <c r="H2" s="114">
        <f>'勤務表'!$H$2</f>
        <v>2018</v>
      </c>
      <c r="I2" s="114"/>
      <c r="J2" s="6" t="s">
        <v>2</v>
      </c>
      <c r="K2" s="114">
        <f>'勤務表'!$K$2</f>
        <v>1</v>
      </c>
      <c r="L2" s="114"/>
      <c r="M2" s="3" t="s">
        <v>3</v>
      </c>
      <c r="N2" s="3"/>
      <c r="O2" s="3"/>
      <c r="P2" s="3"/>
      <c r="Q2" s="115">
        <v>2</v>
      </c>
      <c r="R2" s="115"/>
      <c r="S2" s="48" t="s">
        <v>95</v>
      </c>
      <c r="T2" s="115"/>
      <c r="U2" s="115"/>
      <c r="V2" s="3" t="s">
        <v>96</v>
      </c>
      <c r="W2" s="3"/>
      <c r="X2" s="3"/>
      <c r="Y2" s="3"/>
      <c r="Z2" s="7" t="s">
        <v>4</v>
      </c>
      <c r="AA2" s="7"/>
      <c r="AB2" s="7"/>
      <c r="AC2" s="7"/>
      <c r="AD2" s="7"/>
      <c r="AE2" s="116">
        <f>'勤務表'!AE2</f>
        <v>0</v>
      </c>
      <c r="AF2" s="116"/>
      <c r="AG2" s="116"/>
      <c r="AH2" s="116"/>
      <c r="AI2" s="116"/>
      <c r="AJ2" s="116"/>
      <c r="AK2" s="116"/>
      <c r="AL2" s="116"/>
      <c r="AM2" s="116"/>
      <c r="AN2" s="116"/>
      <c r="AP2" s="117" t="s">
        <v>97</v>
      </c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</row>
    <row r="3" spans="1:57" ht="15.75" customHeight="1">
      <c r="A3" s="9"/>
      <c r="B3" s="10"/>
      <c r="C3" s="10"/>
      <c r="D3" s="10"/>
      <c r="E3" s="10"/>
      <c r="F3" s="10"/>
      <c r="G3" s="10"/>
      <c r="H3" s="118" t="s">
        <v>5</v>
      </c>
      <c r="I3" s="118"/>
      <c r="J3" s="3"/>
      <c r="K3" s="3"/>
      <c r="L3" s="3"/>
      <c r="M3" s="3"/>
      <c r="N3" s="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 t="s">
        <v>6</v>
      </c>
      <c r="AA3" s="7"/>
      <c r="AB3" s="7"/>
      <c r="AC3" s="7"/>
      <c r="AD3" s="7"/>
      <c r="AE3" s="116">
        <f>'勤務表'!AE3</f>
        <v>0</v>
      </c>
      <c r="AF3" s="116"/>
      <c r="AG3" s="116"/>
      <c r="AH3" s="116"/>
      <c r="AI3" s="116"/>
      <c r="AJ3" s="116"/>
      <c r="AK3" s="116"/>
      <c r="AL3" s="116"/>
      <c r="AM3" s="116"/>
      <c r="AN3" s="116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</row>
    <row r="4" spans="1:57" ht="18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6"/>
      <c r="M4" s="6"/>
      <c r="N4" s="6"/>
      <c r="O4" s="6"/>
      <c r="P4" s="6"/>
      <c r="Q4" s="6"/>
      <c r="R4" s="6"/>
      <c r="S4" s="3"/>
      <c r="T4" s="3"/>
      <c r="U4" s="12"/>
      <c r="V4" s="10"/>
      <c r="W4" s="10"/>
      <c r="X4" s="10"/>
      <c r="Y4" s="10"/>
      <c r="Z4" s="12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</row>
    <row r="5" spans="1:40" ht="12" customHeight="1">
      <c r="A5" s="13" t="s">
        <v>7</v>
      </c>
      <c r="B5" s="14" t="s">
        <v>8</v>
      </c>
      <c r="C5" s="15" t="s">
        <v>9</v>
      </c>
      <c r="D5" s="15"/>
      <c r="E5" s="15"/>
      <c r="F5" s="15"/>
      <c r="G5" s="119"/>
      <c r="H5" s="17" t="s">
        <v>10</v>
      </c>
      <c r="I5" s="17"/>
      <c r="J5" s="17"/>
      <c r="K5" s="17"/>
      <c r="L5" s="17"/>
      <c r="M5" s="17"/>
      <c r="N5" s="17"/>
      <c r="O5" s="17" t="s">
        <v>11</v>
      </c>
      <c r="P5" s="17"/>
      <c r="Q5" s="17"/>
      <c r="R5" s="17"/>
      <c r="S5" s="17"/>
      <c r="T5" s="17"/>
      <c r="U5" s="17"/>
      <c r="V5" s="17" t="s">
        <v>12</v>
      </c>
      <c r="W5" s="17"/>
      <c r="X5" s="17"/>
      <c r="Y5" s="17"/>
      <c r="Z5" s="17"/>
      <c r="AA5" s="17"/>
      <c r="AB5" s="17"/>
      <c r="AC5" s="17" t="s">
        <v>13</v>
      </c>
      <c r="AD5" s="17"/>
      <c r="AE5" s="17"/>
      <c r="AF5" s="17"/>
      <c r="AG5" s="17"/>
      <c r="AH5" s="17"/>
      <c r="AI5" s="17"/>
      <c r="AJ5" s="18"/>
      <c r="AK5" s="18"/>
      <c r="AL5" s="18"/>
      <c r="AM5" s="19" t="s">
        <v>14</v>
      </c>
      <c r="AN5" s="20" t="s">
        <v>15</v>
      </c>
    </row>
    <row r="6" spans="1:43" ht="18" customHeight="1">
      <c r="A6" s="13"/>
      <c r="B6" s="14"/>
      <c r="C6" s="15"/>
      <c r="D6" s="15"/>
      <c r="E6" s="15"/>
      <c r="F6" s="15"/>
      <c r="G6" s="119"/>
      <c r="H6" s="21">
        <v>1</v>
      </c>
      <c r="I6" s="21">
        <v>2</v>
      </c>
      <c r="J6" s="21">
        <v>3</v>
      </c>
      <c r="K6" s="21">
        <v>4</v>
      </c>
      <c r="L6" s="21">
        <v>5</v>
      </c>
      <c r="M6" s="21">
        <v>6</v>
      </c>
      <c r="N6" s="21">
        <v>7</v>
      </c>
      <c r="O6" s="21">
        <v>8</v>
      </c>
      <c r="P6" s="21">
        <v>9</v>
      </c>
      <c r="Q6" s="21">
        <v>10</v>
      </c>
      <c r="R6" s="21">
        <v>11</v>
      </c>
      <c r="S6" s="21">
        <v>12</v>
      </c>
      <c r="T6" s="21">
        <v>13</v>
      </c>
      <c r="U6" s="21">
        <v>14</v>
      </c>
      <c r="V6" s="21">
        <v>15</v>
      </c>
      <c r="W6" s="21">
        <v>16</v>
      </c>
      <c r="X6" s="21">
        <v>17</v>
      </c>
      <c r="Y6" s="21">
        <v>18</v>
      </c>
      <c r="Z6" s="21">
        <v>19</v>
      </c>
      <c r="AA6" s="21">
        <v>20</v>
      </c>
      <c r="AB6" s="21">
        <v>21</v>
      </c>
      <c r="AC6" s="21">
        <v>22</v>
      </c>
      <c r="AD6" s="21">
        <v>23</v>
      </c>
      <c r="AE6" s="21">
        <v>24</v>
      </c>
      <c r="AF6" s="21" t="s">
        <v>98</v>
      </c>
      <c r="AG6" s="21">
        <v>26</v>
      </c>
      <c r="AH6" s="21">
        <v>27</v>
      </c>
      <c r="AI6" s="21">
        <v>28</v>
      </c>
      <c r="AJ6" s="22">
        <f>IF($K$2=2,IF(DAY(DATE($H$2,2,29))=29,29,"-"),29)</f>
        <v>29</v>
      </c>
      <c r="AK6" s="22">
        <f>IF($K$2=2,"-",30)</f>
        <v>30</v>
      </c>
      <c r="AL6" s="22">
        <f>IF(OR($K$2=2,$K$2=4,$K$2=6,$K$2=9,$K$2=11),"-",31)</f>
        <v>31</v>
      </c>
      <c r="AM6" s="19"/>
      <c r="AN6" s="20"/>
      <c r="AQ6" s="120" t="s">
        <v>17</v>
      </c>
    </row>
    <row r="7" spans="1:59" ht="18" customHeight="1">
      <c r="A7" s="13"/>
      <c r="B7" s="14"/>
      <c r="C7" s="15"/>
      <c r="D7" s="15"/>
      <c r="E7" s="15"/>
      <c r="F7" s="15"/>
      <c r="G7" s="119"/>
      <c r="H7" s="24">
        <f>DATE($H$2,$K$2,H6)</f>
        <v>43101</v>
      </c>
      <c r="I7" s="24">
        <f>DATE($H$2,$K$2,I6)</f>
        <v>43102</v>
      </c>
      <c r="J7" s="24">
        <f>DATE($H$2,$K$2,J6)</f>
        <v>43103</v>
      </c>
      <c r="K7" s="24">
        <f>DATE($H$2,$K$2,K6)</f>
        <v>43104</v>
      </c>
      <c r="L7" s="24">
        <f>DATE($H$2,$K$2,L6)</f>
        <v>43105</v>
      </c>
      <c r="M7" s="24">
        <f>DATE($H$2,$K$2,M6)</f>
        <v>43106</v>
      </c>
      <c r="N7" s="24">
        <f>DATE($H$2,$K$2,N6)</f>
        <v>43107</v>
      </c>
      <c r="O7" s="24">
        <f>DATE($H$2,$K$2,O6)</f>
        <v>43108</v>
      </c>
      <c r="P7" s="24">
        <f>DATE($H$2,$K$2,P6)</f>
        <v>43109</v>
      </c>
      <c r="Q7" s="24">
        <f>DATE($H$2,$K$2,Q6)</f>
        <v>43110</v>
      </c>
      <c r="R7" s="24">
        <f>DATE($H$2,$K$2,R6)</f>
        <v>43111</v>
      </c>
      <c r="S7" s="24">
        <f>DATE($H$2,$K$2,S6)</f>
        <v>43112</v>
      </c>
      <c r="T7" s="24">
        <f>DATE($H$2,$K$2,T6)</f>
        <v>43113</v>
      </c>
      <c r="U7" s="24">
        <f>DATE($H$2,$K$2,U6)</f>
        <v>43114</v>
      </c>
      <c r="V7" s="24">
        <f>DATE($H$2,$K$2,V6)</f>
        <v>43115</v>
      </c>
      <c r="W7" s="24">
        <f>DATE($H$2,$K$2,W6)</f>
        <v>43116</v>
      </c>
      <c r="X7" s="24">
        <f>DATE($H$2,$K$2,X6)</f>
        <v>43117</v>
      </c>
      <c r="Y7" s="24">
        <f>DATE($H$2,$K$2,Y6)</f>
        <v>43118</v>
      </c>
      <c r="Z7" s="24">
        <f>DATE($H$2,$K$2,Z6)</f>
        <v>43119</v>
      </c>
      <c r="AA7" s="24">
        <f>DATE($H$2,$K$2,AA6)</f>
        <v>43120</v>
      </c>
      <c r="AB7" s="24">
        <f>DATE($H$2,$K$2,AB6)</f>
        <v>43121</v>
      </c>
      <c r="AC7" s="24">
        <f>DATE($H$2,$K$2,AC6)</f>
        <v>43122</v>
      </c>
      <c r="AD7" s="24">
        <f>DATE($H$2,$K$2,AD6)</f>
        <v>43123</v>
      </c>
      <c r="AE7" s="24">
        <f>DATE($H$2,$K$2,AE6)</f>
        <v>43124</v>
      </c>
      <c r="AF7" s="24">
        <f>DATE($H$2,$K$2,AF6)</f>
        <v>43125</v>
      </c>
      <c r="AG7" s="24">
        <f>DATE($H$2,$K$2,AG6)</f>
        <v>43126</v>
      </c>
      <c r="AH7" s="24">
        <f>DATE($H$2,$K$2,AH6)</f>
        <v>43127</v>
      </c>
      <c r="AI7" s="24">
        <f>DATE($H$2,$K$2,AI6)</f>
        <v>43128</v>
      </c>
      <c r="AJ7" s="24">
        <f>_xlfn.IFERROR(DATE($H$2,$K$2,AJ6),"-")</f>
        <v>43129</v>
      </c>
      <c r="AK7" s="24">
        <f>_xlfn.IFERROR(DATE($H$2,$K$2,AK6),"-")</f>
        <v>43130</v>
      </c>
      <c r="AL7" s="24">
        <f>_xlfn.IFERROR(DATE($H$2,$K$2,AL6),"-")</f>
        <v>43131</v>
      </c>
      <c r="AM7" s="19"/>
      <c r="AN7" s="20"/>
      <c r="AQ7" s="25" t="s">
        <v>18</v>
      </c>
      <c r="AR7" s="25" t="s">
        <v>19</v>
      </c>
      <c r="AS7" s="25" t="s">
        <v>20</v>
      </c>
      <c r="AT7" s="25" t="s">
        <v>21</v>
      </c>
      <c r="AU7" s="25" t="s">
        <v>22</v>
      </c>
      <c r="AV7" s="25" t="s">
        <v>23</v>
      </c>
      <c r="AW7" s="25" t="s">
        <v>24</v>
      </c>
      <c r="AX7" s="25" t="s">
        <v>25</v>
      </c>
      <c r="AY7" s="25" t="s">
        <v>26</v>
      </c>
      <c r="AZ7" s="25" t="s">
        <v>27</v>
      </c>
      <c r="BA7" s="25" t="s">
        <v>28</v>
      </c>
      <c r="BB7" s="25" t="s">
        <v>29</v>
      </c>
      <c r="BC7" s="23"/>
      <c r="BD7" s="23"/>
      <c r="BE7" s="23"/>
      <c r="BF7" s="23"/>
      <c r="BG7" s="23"/>
    </row>
    <row r="8" spans="1:62" ht="14.25" customHeight="1">
      <c r="A8" s="26"/>
      <c r="B8" s="26"/>
      <c r="C8" s="27"/>
      <c r="D8" s="27"/>
      <c r="E8" s="27"/>
      <c r="F8" s="27"/>
      <c r="G8" s="28" t="s">
        <v>30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>
        <f>AQ8*$K$50+AR8*$Y$50+AS8*$K$51+AT8*$Y$51+AU8*$K$52+AV8*$Y$52+AW8*$K$53+AX8*$Y$53+AY8*$K$54+AZ8*$Y$54+BA8*$K$55+BB8*$Y$55</f>
        <v>0</v>
      </c>
      <c r="AN8" s="26"/>
      <c r="AQ8" s="25">
        <f aca="true" t="shared" si="0" ref="AQ8:AQ45">COUNTIF(H8:AL8,"a")</f>
        <v>0</v>
      </c>
      <c r="AR8" s="25">
        <f aca="true" t="shared" si="1" ref="AR8:AR45">COUNTIF(H8:AL8,"b")</f>
        <v>0</v>
      </c>
      <c r="AS8" s="25">
        <f aca="true" t="shared" si="2" ref="AS8:AS45">COUNTIF(H8:AL8,"c")</f>
        <v>0</v>
      </c>
      <c r="AT8" s="25">
        <f aca="true" t="shared" si="3" ref="AT8:AT45">COUNTIF(H8:AL8,"d")</f>
        <v>0</v>
      </c>
      <c r="AU8" s="25">
        <f aca="true" t="shared" si="4" ref="AU8:AU45">COUNTIF(H8:AL8,"e")</f>
        <v>0</v>
      </c>
      <c r="AV8" s="25">
        <f aca="true" t="shared" si="5" ref="AV8:AV45">COUNTIF(H8:AL8,"f")</f>
        <v>0</v>
      </c>
      <c r="AW8" s="25">
        <f aca="true" t="shared" si="6" ref="AW8:AW45">COUNTIF(H8:AL8,"g")</f>
        <v>0</v>
      </c>
      <c r="AX8" s="25">
        <f aca="true" t="shared" si="7" ref="AX8:AX45">COUNTIF(H8:AL8,"h")</f>
        <v>0</v>
      </c>
      <c r="AY8" s="25">
        <f aca="true" t="shared" si="8" ref="AY8:AY45">COUNTIF(H8:AL8,"i")</f>
        <v>0</v>
      </c>
      <c r="AZ8" s="25">
        <f aca="true" t="shared" si="9" ref="AZ8:AZ45">COUNTIF(H8:AL8,"j")</f>
        <v>0</v>
      </c>
      <c r="BA8" s="25">
        <f aca="true" t="shared" si="10" ref="BA8:BA45">COUNTIF(H8:AL8,"k")</f>
        <v>0</v>
      </c>
      <c r="BB8" s="25">
        <f aca="true" t="shared" si="11" ref="BB8:BB45">COUNTIF(H8:AL8,"l")</f>
        <v>0</v>
      </c>
      <c r="BC8" s="23"/>
      <c r="BD8" s="23"/>
      <c r="BE8" s="23"/>
      <c r="BF8" s="23"/>
      <c r="BG8" s="23"/>
      <c r="BH8" s="31"/>
      <c r="BI8" s="31"/>
      <c r="BJ8" s="31"/>
    </row>
    <row r="9" spans="1:59" ht="13.5" customHeight="1">
      <c r="A9" s="26"/>
      <c r="B9" s="26"/>
      <c r="C9" s="27"/>
      <c r="D9" s="27"/>
      <c r="E9" s="27"/>
      <c r="F9" s="27"/>
      <c r="G9" s="32" t="s">
        <v>31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>
        <f>SUM(H9:AL9)</f>
        <v>0</v>
      </c>
      <c r="AN9" s="26"/>
      <c r="AQ9" s="25">
        <f t="shared" si="0"/>
        <v>0</v>
      </c>
      <c r="AR9" s="25">
        <f t="shared" si="1"/>
        <v>0</v>
      </c>
      <c r="AS9" s="25">
        <f t="shared" si="2"/>
        <v>0</v>
      </c>
      <c r="AT9" s="25">
        <f t="shared" si="3"/>
        <v>0</v>
      </c>
      <c r="AU9" s="25">
        <f t="shared" si="4"/>
        <v>0</v>
      </c>
      <c r="AV9" s="25">
        <f t="shared" si="5"/>
        <v>0</v>
      </c>
      <c r="AW9" s="25">
        <f t="shared" si="6"/>
        <v>0</v>
      </c>
      <c r="AX9" s="25">
        <f t="shared" si="7"/>
        <v>0</v>
      </c>
      <c r="AY9" s="25">
        <f t="shared" si="8"/>
        <v>0</v>
      </c>
      <c r="AZ9" s="25">
        <f t="shared" si="9"/>
        <v>0</v>
      </c>
      <c r="BA9" s="25">
        <f t="shared" si="10"/>
        <v>0</v>
      </c>
      <c r="BB9" s="25">
        <f t="shared" si="11"/>
        <v>0</v>
      </c>
      <c r="BC9" s="23"/>
      <c r="BD9" s="36" t="s">
        <v>32</v>
      </c>
      <c r="BE9" s="36" t="s">
        <v>33</v>
      </c>
      <c r="BF9" s="36" t="s">
        <v>34</v>
      </c>
      <c r="BG9" s="36" t="s">
        <v>35</v>
      </c>
    </row>
    <row r="10" spans="1:59" ht="14.25" customHeight="1">
      <c r="A10" s="26"/>
      <c r="B10" s="26"/>
      <c r="C10" s="27"/>
      <c r="D10" s="27"/>
      <c r="E10" s="27"/>
      <c r="F10" s="27"/>
      <c r="G10" s="28" t="s">
        <v>30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7">
        <f>AQ10*$K$50+AR10*$Y$50+AS10*$K$51+AT10*$Y$51+AU10*$K$52+AV10*$Y$52+AW10*$K$53+AX10*$Y$53+AY10*$K$54+AZ10*$Y$54+BA10*$K$55+BB10*$Y$55</f>
        <v>0</v>
      </c>
      <c r="AN10" s="38"/>
      <c r="AQ10" s="25">
        <f t="shared" si="0"/>
        <v>0</v>
      </c>
      <c r="AR10" s="25">
        <f t="shared" si="1"/>
        <v>0</v>
      </c>
      <c r="AS10" s="25">
        <f t="shared" si="2"/>
        <v>0</v>
      </c>
      <c r="AT10" s="25">
        <f t="shared" si="3"/>
        <v>0</v>
      </c>
      <c r="AU10" s="25">
        <f t="shared" si="4"/>
        <v>0</v>
      </c>
      <c r="AV10" s="25">
        <f t="shared" si="5"/>
        <v>0</v>
      </c>
      <c r="AW10" s="25">
        <f t="shared" si="6"/>
        <v>0</v>
      </c>
      <c r="AX10" s="25">
        <f t="shared" si="7"/>
        <v>0</v>
      </c>
      <c r="AY10" s="25">
        <f t="shared" si="8"/>
        <v>0</v>
      </c>
      <c r="AZ10" s="25">
        <f t="shared" si="9"/>
        <v>0</v>
      </c>
      <c r="BA10" s="25">
        <f t="shared" si="10"/>
        <v>0</v>
      </c>
      <c r="BB10" s="25">
        <f t="shared" si="11"/>
        <v>0</v>
      </c>
      <c r="BC10" s="23"/>
      <c r="BD10" s="23"/>
      <c r="BE10" s="23"/>
      <c r="BF10" s="23"/>
      <c r="BG10" s="23"/>
    </row>
    <row r="11" spans="1:59" ht="13.5" customHeight="1">
      <c r="A11" s="26"/>
      <c r="B11" s="26"/>
      <c r="C11" s="27"/>
      <c r="D11" s="27"/>
      <c r="E11" s="27"/>
      <c r="F11" s="27"/>
      <c r="G11" s="32" t="s">
        <v>31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9">
        <f>SUM(H11:AL11)</f>
        <v>0</v>
      </c>
      <c r="AN11" s="38"/>
      <c r="AQ11" s="25">
        <f t="shared" si="0"/>
        <v>0</v>
      </c>
      <c r="AR11" s="25">
        <f t="shared" si="1"/>
        <v>0</v>
      </c>
      <c r="AS11" s="25">
        <f t="shared" si="2"/>
        <v>0</v>
      </c>
      <c r="AT11" s="25">
        <f t="shared" si="3"/>
        <v>0</v>
      </c>
      <c r="AU11" s="25">
        <f t="shared" si="4"/>
        <v>0</v>
      </c>
      <c r="AV11" s="25">
        <f t="shared" si="5"/>
        <v>0</v>
      </c>
      <c r="AW11" s="25">
        <f t="shared" si="6"/>
        <v>0</v>
      </c>
      <c r="AX11" s="25">
        <f t="shared" si="7"/>
        <v>0</v>
      </c>
      <c r="AY11" s="25">
        <f t="shared" si="8"/>
        <v>0</v>
      </c>
      <c r="AZ11" s="25">
        <f t="shared" si="9"/>
        <v>0</v>
      </c>
      <c r="BA11" s="25">
        <f t="shared" si="10"/>
        <v>0</v>
      </c>
      <c r="BB11" s="25">
        <f t="shared" si="11"/>
        <v>0</v>
      </c>
      <c r="BC11" s="23"/>
      <c r="BD11" s="23"/>
      <c r="BE11" s="23"/>
      <c r="BF11" s="23"/>
      <c r="BG11" s="23"/>
    </row>
    <row r="12" spans="1:59" ht="14.25" customHeight="1">
      <c r="A12" s="26"/>
      <c r="B12" s="26"/>
      <c r="C12" s="27"/>
      <c r="D12" s="27"/>
      <c r="E12" s="27"/>
      <c r="F12" s="27"/>
      <c r="G12" s="28" t="s">
        <v>30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7">
        <f>AQ12*$K$50+AR12*$Y$50+AS12*$K$51+AT12*$Y$51+AU12*$K$52+AV12*$Y$52+AW12*$K$53+AX12*$Y$53+AY12*$K$54+AZ12*$Y$54+BA12*$K$55+BB12*$Y$55</f>
        <v>0</v>
      </c>
      <c r="AN12" s="26"/>
      <c r="AQ12" s="25">
        <f t="shared" si="0"/>
        <v>0</v>
      </c>
      <c r="AR12" s="25">
        <f t="shared" si="1"/>
        <v>0</v>
      </c>
      <c r="AS12" s="25">
        <f t="shared" si="2"/>
        <v>0</v>
      </c>
      <c r="AT12" s="25">
        <f t="shared" si="3"/>
        <v>0</v>
      </c>
      <c r="AU12" s="25">
        <f t="shared" si="4"/>
        <v>0</v>
      </c>
      <c r="AV12" s="25">
        <f t="shared" si="5"/>
        <v>0</v>
      </c>
      <c r="AW12" s="25">
        <f t="shared" si="6"/>
        <v>0</v>
      </c>
      <c r="AX12" s="25">
        <f t="shared" si="7"/>
        <v>0</v>
      </c>
      <c r="AY12" s="25">
        <f t="shared" si="8"/>
        <v>0</v>
      </c>
      <c r="AZ12" s="25">
        <f t="shared" si="9"/>
        <v>0</v>
      </c>
      <c r="BA12" s="25">
        <f t="shared" si="10"/>
        <v>0</v>
      </c>
      <c r="BB12" s="25">
        <f t="shared" si="11"/>
        <v>0</v>
      </c>
      <c r="BC12" s="23"/>
      <c r="BD12" s="23"/>
      <c r="BE12" s="23"/>
      <c r="BF12" s="23"/>
      <c r="BG12" s="23"/>
    </row>
    <row r="13" spans="1:59" ht="13.5" customHeight="1">
      <c r="A13" s="26"/>
      <c r="B13" s="26"/>
      <c r="C13" s="27"/>
      <c r="D13" s="27"/>
      <c r="E13" s="27"/>
      <c r="F13" s="27"/>
      <c r="G13" s="32" t="s">
        <v>31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9">
        <f>SUM(H13:AL13)</f>
        <v>0</v>
      </c>
      <c r="AN13" s="26"/>
      <c r="AQ13" s="25">
        <f t="shared" si="0"/>
        <v>0</v>
      </c>
      <c r="AR13" s="25">
        <f t="shared" si="1"/>
        <v>0</v>
      </c>
      <c r="AS13" s="25">
        <f t="shared" si="2"/>
        <v>0</v>
      </c>
      <c r="AT13" s="25">
        <f t="shared" si="3"/>
        <v>0</v>
      </c>
      <c r="AU13" s="25">
        <f t="shared" si="4"/>
        <v>0</v>
      </c>
      <c r="AV13" s="25">
        <f t="shared" si="5"/>
        <v>0</v>
      </c>
      <c r="AW13" s="25">
        <f t="shared" si="6"/>
        <v>0</v>
      </c>
      <c r="AX13" s="25">
        <f t="shared" si="7"/>
        <v>0</v>
      </c>
      <c r="AY13" s="25">
        <f t="shared" si="8"/>
        <v>0</v>
      </c>
      <c r="AZ13" s="25">
        <f t="shared" si="9"/>
        <v>0</v>
      </c>
      <c r="BA13" s="25">
        <f t="shared" si="10"/>
        <v>0</v>
      </c>
      <c r="BB13" s="25">
        <f t="shared" si="11"/>
        <v>0</v>
      </c>
      <c r="BC13" s="23"/>
      <c r="BD13" s="23"/>
      <c r="BE13" s="23"/>
      <c r="BF13" s="23"/>
      <c r="BG13" s="23"/>
    </row>
    <row r="14" spans="1:59" ht="14.25" customHeight="1">
      <c r="A14" s="26"/>
      <c r="B14" s="26"/>
      <c r="C14" s="27"/>
      <c r="D14" s="27"/>
      <c r="E14" s="27"/>
      <c r="F14" s="27"/>
      <c r="G14" s="28" t="s">
        <v>30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7">
        <f>AQ14*$K$50+AR14*$Y$50+AS14*$K$51+AT14*$Y$51+AU14*$K$52+AV14*$Y$52+AW14*$K$53+AX14*$Y$53+AY14*$K$54+AZ14*$Y$54+BA14*$K$55+BB14*$Y$55</f>
        <v>0</v>
      </c>
      <c r="AN14" s="26"/>
      <c r="AQ14" s="25">
        <f t="shared" si="0"/>
        <v>0</v>
      </c>
      <c r="AR14" s="25">
        <f t="shared" si="1"/>
        <v>0</v>
      </c>
      <c r="AS14" s="25">
        <f t="shared" si="2"/>
        <v>0</v>
      </c>
      <c r="AT14" s="25">
        <f t="shared" si="3"/>
        <v>0</v>
      </c>
      <c r="AU14" s="25">
        <f t="shared" si="4"/>
        <v>0</v>
      </c>
      <c r="AV14" s="25">
        <f t="shared" si="5"/>
        <v>0</v>
      </c>
      <c r="AW14" s="25">
        <f t="shared" si="6"/>
        <v>0</v>
      </c>
      <c r="AX14" s="25">
        <f t="shared" si="7"/>
        <v>0</v>
      </c>
      <c r="AY14" s="25">
        <f t="shared" si="8"/>
        <v>0</v>
      </c>
      <c r="AZ14" s="25">
        <f t="shared" si="9"/>
        <v>0</v>
      </c>
      <c r="BA14" s="25">
        <f t="shared" si="10"/>
        <v>0</v>
      </c>
      <c r="BB14" s="25">
        <f t="shared" si="11"/>
        <v>0</v>
      </c>
      <c r="BC14" s="23"/>
      <c r="BD14" s="23"/>
      <c r="BE14" s="23"/>
      <c r="BF14" s="23"/>
      <c r="BG14" s="23"/>
    </row>
    <row r="15" spans="1:59" ht="13.5" customHeight="1">
      <c r="A15" s="26"/>
      <c r="B15" s="26"/>
      <c r="C15" s="27"/>
      <c r="D15" s="27"/>
      <c r="E15" s="27"/>
      <c r="F15" s="27"/>
      <c r="G15" s="32" t="s">
        <v>31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9">
        <f>SUM(H15:AL15)</f>
        <v>0</v>
      </c>
      <c r="AN15" s="26"/>
      <c r="AQ15" s="25">
        <f t="shared" si="0"/>
        <v>0</v>
      </c>
      <c r="AR15" s="25">
        <f t="shared" si="1"/>
        <v>0</v>
      </c>
      <c r="AS15" s="25">
        <f t="shared" si="2"/>
        <v>0</v>
      </c>
      <c r="AT15" s="25">
        <f t="shared" si="3"/>
        <v>0</v>
      </c>
      <c r="AU15" s="25">
        <f t="shared" si="4"/>
        <v>0</v>
      </c>
      <c r="AV15" s="25">
        <f t="shared" si="5"/>
        <v>0</v>
      </c>
      <c r="AW15" s="25">
        <f t="shared" si="6"/>
        <v>0</v>
      </c>
      <c r="AX15" s="25">
        <f t="shared" si="7"/>
        <v>0</v>
      </c>
      <c r="AY15" s="25">
        <f t="shared" si="8"/>
        <v>0</v>
      </c>
      <c r="AZ15" s="25">
        <f t="shared" si="9"/>
        <v>0</v>
      </c>
      <c r="BA15" s="25">
        <f t="shared" si="10"/>
        <v>0</v>
      </c>
      <c r="BB15" s="25">
        <f t="shared" si="11"/>
        <v>0</v>
      </c>
      <c r="BC15" s="23"/>
      <c r="BD15" s="23"/>
      <c r="BE15" s="23"/>
      <c r="BF15" s="23"/>
      <c r="BG15" s="23"/>
    </row>
    <row r="16" spans="1:59" ht="14.25" customHeight="1">
      <c r="A16" s="26"/>
      <c r="B16" s="26"/>
      <c r="C16" s="27"/>
      <c r="D16" s="27"/>
      <c r="E16" s="27"/>
      <c r="F16" s="27"/>
      <c r="G16" s="28" t="s">
        <v>30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7">
        <f>AQ16*$K$50+AR16*$Y$50+AS16*$K$51+AT16*$Y$51+AU16*$K$52+AV16*$Y$52+AW16*$K$53+AX16*$Y$53+AY16*$K$54+AZ16*$Y$54+BA16*$K$55+BB16*$Y$55</f>
        <v>0</v>
      </c>
      <c r="AN16" s="26"/>
      <c r="AQ16" s="25">
        <f t="shared" si="0"/>
        <v>0</v>
      </c>
      <c r="AR16" s="25">
        <f t="shared" si="1"/>
        <v>0</v>
      </c>
      <c r="AS16" s="25">
        <f t="shared" si="2"/>
        <v>0</v>
      </c>
      <c r="AT16" s="25">
        <f t="shared" si="3"/>
        <v>0</v>
      </c>
      <c r="AU16" s="25">
        <f t="shared" si="4"/>
        <v>0</v>
      </c>
      <c r="AV16" s="25">
        <f t="shared" si="5"/>
        <v>0</v>
      </c>
      <c r="AW16" s="25">
        <f t="shared" si="6"/>
        <v>0</v>
      </c>
      <c r="AX16" s="25">
        <f t="shared" si="7"/>
        <v>0</v>
      </c>
      <c r="AY16" s="25">
        <f t="shared" si="8"/>
        <v>0</v>
      </c>
      <c r="AZ16" s="25">
        <f t="shared" si="9"/>
        <v>0</v>
      </c>
      <c r="BA16" s="25">
        <f t="shared" si="10"/>
        <v>0</v>
      </c>
      <c r="BB16" s="25">
        <f t="shared" si="11"/>
        <v>0</v>
      </c>
      <c r="BC16" s="23"/>
      <c r="BD16" s="23"/>
      <c r="BE16" s="23"/>
      <c r="BF16" s="23"/>
      <c r="BG16" s="23"/>
    </row>
    <row r="17" spans="1:59" ht="13.5" customHeight="1">
      <c r="A17" s="26"/>
      <c r="B17" s="26"/>
      <c r="C17" s="27"/>
      <c r="D17" s="27"/>
      <c r="E17" s="27"/>
      <c r="F17" s="27"/>
      <c r="G17" s="32" t="s">
        <v>31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9">
        <f>SUM(H17:AL17)</f>
        <v>0</v>
      </c>
      <c r="AN17" s="26"/>
      <c r="AQ17" s="25">
        <f t="shared" si="0"/>
        <v>0</v>
      </c>
      <c r="AR17" s="25">
        <f t="shared" si="1"/>
        <v>0</v>
      </c>
      <c r="AS17" s="25">
        <f t="shared" si="2"/>
        <v>0</v>
      </c>
      <c r="AT17" s="25">
        <f t="shared" si="3"/>
        <v>0</v>
      </c>
      <c r="AU17" s="25">
        <f t="shared" si="4"/>
        <v>0</v>
      </c>
      <c r="AV17" s="25">
        <f t="shared" si="5"/>
        <v>0</v>
      </c>
      <c r="AW17" s="25">
        <f t="shared" si="6"/>
        <v>0</v>
      </c>
      <c r="AX17" s="25">
        <f t="shared" si="7"/>
        <v>0</v>
      </c>
      <c r="AY17" s="25">
        <f t="shared" si="8"/>
        <v>0</v>
      </c>
      <c r="AZ17" s="25">
        <f t="shared" si="9"/>
        <v>0</v>
      </c>
      <c r="BA17" s="25">
        <f t="shared" si="10"/>
        <v>0</v>
      </c>
      <c r="BB17" s="25">
        <f t="shared" si="11"/>
        <v>0</v>
      </c>
      <c r="BC17" s="23"/>
      <c r="BD17" s="23"/>
      <c r="BE17" s="23"/>
      <c r="BF17" s="23"/>
      <c r="BG17" s="23"/>
    </row>
    <row r="18" spans="1:59" ht="14.25" customHeight="1">
      <c r="A18" s="26"/>
      <c r="B18" s="26"/>
      <c r="C18" s="27"/>
      <c r="D18" s="27"/>
      <c r="E18" s="27"/>
      <c r="F18" s="27"/>
      <c r="G18" s="28" t="s">
        <v>30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37">
        <f>AQ18*$K$50+AR18*$Y$50+AS18*$K$51+AT18*$Y$51+AU18*$K$52+AV18*$Y$52+AW18*$K$53+AX18*$Y$53+AY18*$K$54+AZ18*$Y$54+BA18*$K$55+BB18*$Y$55</f>
        <v>0</v>
      </c>
      <c r="AN18" s="26"/>
      <c r="AQ18" s="25">
        <f t="shared" si="0"/>
        <v>0</v>
      </c>
      <c r="AR18" s="25">
        <f t="shared" si="1"/>
        <v>0</v>
      </c>
      <c r="AS18" s="25">
        <f t="shared" si="2"/>
        <v>0</v>
      </c>
      <c r="AT18" s="25">
        <f t="shared" si="3"/>
        <v>0</v>
      </c>
      <c r="AU18" s="25">
        <f t="shared" si="4"/>
        <v>0</v>
      </c>
      <c r="AV18" s="25">
        <f t="shared" si="5"/>
        <v>0</v>
      </c>
      <c r="AW18" s="25">
        <f t="shared" si="6"/>
        <v>0</v>
      </c>
      <c r="AX18" s="25">
        <f t="shared" si="7"/>
        <v>0</v>
      </c>
      <c r="AY18" s="25">
        <f t="shared" si="8"/>
        <v>0</v>
      </c>
      <c r="AZ18" s="25">
        <f t="shared" si="9"/>
        <v>0</v>
      </c>
      <c r="BA18" s="25">
        <f t="shared" si="10"/>
        <v>0</v>
      </c>
      <c r="BB18" s="25">
        <f t="shared" si="11"/>
        <v>0</v>
      </c>
      <c r="BC18" s="23"/>
      <c r="BD18" s="23"/>
      <c r="BE18" s="23"/>
      <c r="BF18" s="23"/>
      <c r="BG18" s="23"/>
    </row>
    <row r="19" spans="1:59" ht="13.5" customHeight="1">
      <c r="A19" s="26"/>
      <c r="B19" s="26"/>
      <c r="C19" s="27"/>
      <c r="D19" s="27"/>
      <c r="E19" s="27"/>
      <c r="F19" s="27"/>
      <c r="G19" s="32" t="s">
        <v>31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9">
        <f>SUM(H19:AL19)</f>
        <v>0</v>
      </c>
      <c r="AN19" s="26"/>
      <c r="AQ19" s="25">
        <f t="shared" si="0"/>
        <v>0</v>
      </c>
      <c r="AR19" s="25">
        <f t="shared" si="1"/>
        <v>0</v>
      </c>
      <c r="AS19" s="25">
        <f t="shared" si="2"/>
        <v>0</v>
      </c>
      <c r="AT19" s="25">
        <f t="shared" si="3"/>
        <v>0</v>
      </c>
      <c r="AU19" s="25">
        <f t="shared" si="4"/>
        <v>0</v>
      </c>
      <c r="AV19" s="25">
        <f t="shared" si="5"/>
        <v>0</v>
      </c>
      <c r="AW19" s="25">
        <f t="shared" si="6"/>
        <v>0</v>
      </c>
      <c r="AX19" s="25">
        <f t="shared" si="7"/>
        <v>0</v>
      </c>
      <c r="AY19" s="25">
        <f t="shared" si="8"/>
        <v>0</v>
      </c>
      <c r="AZ19" s="25">
        <f t="shared" si="9"/>
        <v>0</v>
      </c>
      <c r="BA19" s="25">
        <f t="shared" si="10"/>
        <v>0</v>
      </c>
      <c r="BB19" s="25">
        <f t="shared" si="11"/>
        <v>0</v>
      </c>
      <c r="BC19" s="23"/>
      <c r="BD19" s="23"/>
      <c r="BE19" s="23"/>
      <c r="BF19" s="23"/>
      <c r="BG19" s="23"/>
    </row>
    <row r="20" spans="1:59" ht="14.25" customHeight="1">
      <c r="A20" s="26"/>
      <c r="B20" s="26"/>
      <c r="C20" s="40"/>
      <c r="D20" s="40"/>
      <c r="E20" s="40"/>
      <c r="F20" s="40"/>
      <c r="G20" s="28" t="s">
        <v>30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37">
        <f>AQ20*$K$50+AR20*$Y$50+AS20*$K$51+AT20*$Y$51+AU20*$K$52+AV20*$Y$52+AW20*$K$53+AX20*$Y$53+AY20*$K$54+AZ20*$Y$54+BA20*$K$55+BB20*$Y$55</f>
        <v>0</v>
      </c>
      <c r="AN20" s="26"/>
      <c r="AQ20" s="25">
        <f t="shared" si="0"/>
        <v>0</v>
      </c>
      <c r="AR20" s="25">
        <f t="shared" si="1"/>
        <v>0</v>
      </c>
      <c r="AS20" s="25">
        <f t="shared" si="2"/>
        <v>0</v>
      </c>
      <c r="AT20" s="25">
        <f t="shared" si="3"/>
        <v>0</v>
      </c>
      <c r="AU20" s="25">
        <f t="shared" si="4"/>
        <v>0</v>
      </c>
      <c r="AV20" s="25">
        <f t="shared" si="5"/>
        <v>0</v>
      </c>
      <c r="AW20" s="25">
        <f t="shared" si="6"/>
        <v>0</v>
      </c>
      <c r="AX20" s="25">
        <f t="shared" si="7"/>
        <v>0</v>
      </c>
      <c r="AY20" s="25">
        <f t="shared" si="8"/>
        <v>0</v>
      </c>
      <c r="AZ20" s="25">
        <f t="shared" si="9"/>
        <v>0</v>
      </c>
      <c r="BA20" s="25">
        <f t="shared" si="10"/>
        <v>0</v>
      </c>
      <c r="BB20" s="25">
        <f t="shared" si="11"/>
        <v>0</v>
      </c>
      <c r="BC20" s="23"/>
      <c r="BD20" s="23"/>
      <c r="BE20" s="23"/>
      <c r="BF20" s="23"/>
      <c r="BG20" s="23"/>
    </row>
    <row r="21" spans="1:59" ht="13.5" customHeight="1">
      <c r="A21" s="26"/>
      <c r="B21" s="26"/>
      <c r="C21" s="40"/>
      <c r="D21" s="40"/>
      <c r="E21" s="40"/>
      <c r="F21" s="40"/>
      <c r="G21" s="32" t="s">
        <v>31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9">
        <f>SUM(H21:AL21)</f>
        <v>0</v>
      </c>
      <c r="AN21" s="26"/>
      <c r="AQ21" s="25">
        <f t="shared" si="0"/>
        <v>0</v>
      </c>
      <c r="AR21" s="25">
        <f t="shared" si="1"/>
        <v>0</v>
      </c>
      <c r="AS21" s="25">
        <f t="shared" si="2"/>
        <v>0</v>
      </c>
      <c r="AT21" s="25">
        <f t="shared" si="3"/>
        <v>0</v>
      </c>
      <c r="AU21" s="25">
        <f t="shared" si="4"/>
        <v>0</v>
      </c>
      <c r="AV21" s="25">
        <f t="shared" si="5"/>
        <v>0</v>
      </c>
      <c r="AW21" s="25">
        <f t="shared" si="6"/>
        <v>0</v>
      </c>
      <c r="AX21" s="25">
        <f t="shared" si="7"/>
        <v>0</v>
      </c>
      <c r="AY21" s="25">
        <f t="shared" si="8"/>
        <v>0</v>
      </c>
      <c r="AZ21" s="25">
        <f t="shared" si="9"/>
        <v>0</v>
      </c>
      <c r="BA21" s="25">
        <f t="shared" si="10"/>
        <v>0</v>
      </c>
      <c r="BB21" s="25">
        <f t="shared" si="11"/>
        <v>0</v>
      </c>
      <c r="BC21" s="23"/>
      <c r="BD21" s="23"/>
      <c r="BE21" s="23"/>
      <c r="BF21" s="23"/>
      <c r="BG21" s="23"/>
    </row>
    <row r="22" spans="1:59" ht="14.25" customHeight="1">
      <c r="A22" s="26"/>
      <c r="B22" s="26"/>
      <c r="C22" s="40"/>
      <c r="D22" s="40"/>
      <c r="E22" s="40"/>
      <c r="F22" s="40"/>
      <c r="G22" s="28" t="s">
        <v>30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7">
        <f>AQ22*$K$50+AR22*$Y$50+AS22*$K$51+AT22*$Y$51+AU22*$K$52+AV22*$Y$52+AW22*$K$53+AX22*$Y$53+AY22*$K$54+AZ22*$Y$54+BA22*$K$55+BB22*$Y$55</f>
        <v>0</v>
      </c>
      <c r="AN22" s="26"/>
      <c r="AQ22" s="25">
        <f t="shared" si="0"/>
        <v>0</v>
      </c>
      <c r="AR22" s="25">
        <f t="shared" si="1"/>
        <v>0</v>
      </c>
      <c r="AS22" s="25">
        <f t="shared" si="2"/>
        <v>0</v>
      </c>
      <c r="AT22" s="25">
        <f t="shared" si="3"/>
        <v>0</v>
      </c>
      <c r="AU22" s="25">
        <f t="shared" si="4"/>
        <v>0</v>
      </c>
      <c r="AV22" s="25">
        <f t="shared" si="5"/>
        <v>0</v>
      </c>
      <c r="AW22" s="25">
        <f t="shared" si="6"/>
        <v>0</v>
      </c>
      <c r="AX22" s="25">
        <f t="shared" si="7"/>
        <v>0</v>
      </c>
      <c r="AY22" s="25">
        <f t="shared" si="8"/>
        <v>0</v>
      </c>
      <c r="AZ22" s="25">
        <f t="shared" si="9"/>
        <v>0</v>
      </c>
      <c r="BA22" s="25">
        <f t="shared" si="10"/>
        <v>0</v>
      </c>
      <c r="BB22" s="25">
        <f t="shared" si="11"/>
        <v>0</v>
      </c>
      <c r="BC22" s="23"/>
      <c r="BD22" s="23"/>
      <c r="BE22" s="23"/>
      <c r="BF22" s="23"/>
      <c r="BG22" s="23"/>
    </row>
    <row r="23" spans="1:59" ht="13.5" customHeight="1">
      <c r="A23" s="26"/>
      <c r="B23" s="26"/>
      <c r="C23" s="40"/>
      <c r="D23" s="40"/>
      <c r="E23" s="40"/>
      <c r="F23" s="40"/>
      <c r="G23" s="32" t="s">
        <v>31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9">
        <f>SUM(H23:AL23)</f>
        <v>0</v>
      </c>
      <c r="AN23" s="26"/>
      <c r="AQ23" s="25">
        <f t="shared" si="0"/>
        <v>0</v>
      </c>
      <c r="AR23" s="25">
        <f t="shared" si="1"/>
        <v>0</v>
      </c>
      <c r="AS23" s="25">
        <f t="shared" si="2"/>
        <v>0</v>
      </c>
      <c r="AT23" s="25">
        <f t="shared" si="3"/>
        <v>0</v>
      </c>
      <c r="AU23" s="25">
        <f t="shared" si="4"/>
        <v>0</v>
      </c>
      <c r="AV23" s="25">
        <f t="shared" si="5"/>
        <v>0</v>
      </c>
      <c r="AW23" s="25">
        <f t="shared" si="6"/>
        <v>0</v>
      </c>
      <c r="AX23" s="25">
        <f t="shared" si="7"/>
        <v>0</v>
      </c>
      <c r="AY23" s="25">
        <f t="shared" si="8"/>
        <v>0</v>
      </c>
      <c r="AZ23" s="25">
        <f t="shared" si="9"/>
        <v>0</v>
      </c>
      <c r="BA23" s="25">
        <f t="shared" si="10"/>
        <v>0</v>
      </c>
      <c r="BB23" s="25">
        <f t="shared" si="11"/>
        <v>0</v>
      </c>
      <c r="BC23" s="23"/>
      <c r="BD23" s="23"/>
      <c r="BE23" s="23"/>
      <c r="BF23" s="23"/>
      <c r="BG23" s="23"/>
    </row>
    <row r="24" spans="1:59" ht="14.25" customHeight="1">
      <c r="A24" s="26"/>
      <c r="B24" s="26"/>
      <c r="C24" s="27"/>
      <c r="D24" s="27"/>
      <c r="E24" s="27"/>
      <c r="F24" s="27"/>
      <c r="G24" s="28" t="s">
        <v>30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7">
        <f>AQ24*$K$50+AR24*$Y$50+AS24*$K$51+AT24*$Y$51+AU24*$K$52+AV24*$Y$52+AW24*$K$53+AX24*$Y$53+AY24*$K$54+AZ24*$Y$54+BA24*$K$55+BB24*$Y$55</f>
        <v>0</v>
      </c>
      <c r="AN24" s="26"/>
      <c r="AQ24" s="25">
        <f t="shared" si="0"/>
        <v>0</v>
      </c>
      <c r="AR24" s="25">
        <f t="shared" si="1"/>
        <v>0</v>
      </c>
      <c r="AS24" s="25">
        <f t="shared" si="2"/>
        <v>0</v>
      </c>
      <c r="AT24" s="25">
        <f t="shared" si="3"/>
        <v>0</v>
      </c>
      <c r="AU24" s="25">
        <f t="shared" si="4"/>
        <v>0</v>
      </c>
      <c r="AV24" s="25">
        <f t="shared" si="5"/>
        <v>0</v>
      </c>
      <c r="AW24" s="25">
        <f t="shared" si="6"/>
        <v>0</v>
      </c>
      <c r="AX24" s="25">
        <f t="shared" si="7"/>
        <v>0</v>
      </c>
      <c r="AY24" s="25">
        <f t="shared" si="8"/>
        <v>0</v>
      </c>
      <c r="AZ24" s="25">
        <f t="shared" si="9"/>
        <v>0</v>
      </c>
      <c r="BA24" s="25">
        <f t="shared" si="10"/>
        <v>0</v>
      </c>
      <c r="BB24" s="25">
        <f t="shared" si="11"/>
        <v>0</v>
      </c>
      <c r="BC24" s="23"/>
      <c r="BD24" s="23"/>
      <c r="BE24" s="23"/>
      <c r="BF24" s="23"/>
      <c r="BG24" s="23"/>
    </row>
    <row r="25" spans="1:59" ht="13.5" customHeight="1">
      <c r="A25" s="26"/>
      <c r="B25" s="26"/>
      <c r="C25" s="27"/>
      <c r="D25" s="27"/>
      <c r="E25" s="27"/>
      <c r="F25" s="27"/>
      <c r="G25" s="32" t="s">
        <v>31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9">
        <f>SUM(H25:AL25)</f>
        <v>0</v>
      </c>
      <c r="AN25" s="26"/>
      <c r="AQ25" s="25">
        <f t="shared" si="0"/>
        <v>0</v>
      </c>
      <c r="AR25" s="25">
        <f t="shared" si="1"/>
        <v>0</v>
      </c>
      <c r="AS25" s="25">
        <f t="shared" si="2"/>
        <v>0</v>
      </c>
      <c r="AT25" s="25">
        <f t="shared" si="3"/>
        <v>0</v>
      </c>
      <c r="AU25" s="25">
        <f t="shared" si="4"/>
        <v>0</v>
      </c>
      <c r="AV25" s="25">
        <f t="shared" si="5"/>
        <v>0</v>
      </c>
      <c r="AW25" s="25">
        <f t="shared" si="6"/>
        <v>0</v>
      </c>
      <c r="AX25" s="25">
        <f t="shared" si="7"/>
        <v>0</v>
      </c>
      <c r="AY25" s="25">
        <f t="shared" si="8"/>
        <v>0</v>
      </c>
      <c r="AZ25" s="25">
        <f t="shared" si="9"/>
        <v>0</v>
      </c>
      <c r="BA25" s="25">
        <f t="shared" si="10"/>
        <v>0</v>
      </c>
      <c r="BB25" s="25">
        <f t="shared" si="11"/>
        <v>0</v>
      </c>
      <c r="BC25" s="23"/>
      <c r="BD25" s="23"/>
      <c r="BE25" s="23"/>
      <c r="BF25" s="23"/>
      <c r="BG25" s="23"/>
    </row>
    <row r="26" spans="1:59" ht="14.25" customHeight="1">
      <c r="A26" s="26"/>
      <c r="B26" s="26"/>
      <c r="C26" s="27"/>
      <c r="D26" s="27"/>
      <c r="E26" s="27"/>
      <c r="F26" s="27"/>
      <c r="G26" s="28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7">
        <f>AQ26*$K$50+AR26*$Y$50+AS26*$K$51+AT26*$Y$51+AU26*$K$52+AV26*$Y$52+AW26*$K$53+AX26*$Y$53+AY26*$K$54+AZ26*$Y$54+BA26*$K$55+BB26*$Y$55</f>
        <v>0</v>
      </c>
      <c r="AN26" s="38"/>
      <c r="AQ26" s="25">
        <f t="shared" si="0"/>
        <v>0</v>
      </c>
      <c r="AR26" s="25">
        <f t="shared" si="1"/>
        <v>0</v>
      </c>
      <c r="AS26" s="25">
        <f t="shared" si="2"/>
        <v>0</v>
      </c>
      <c r="AT26" s="25">
        <f t="shared" si="3"/>
        <v>0</v>
      </c>
      <c r="AU26" s="25">
        <f t="shared" si="4"/>
        <v>0</v>
      </c>
      <c r="AV26" s="25">
        <f t="shared" si="5"/>
        <v>0</v>
      </c>
      <c r="AW26" s="25">
        <f t="shared" si="6"/>
        <v>0</v>
      </c>
      <c r="AX26" s="25">
        <f t="shared" si="7"/>
        <v>0</v>
      </c>
      <c r="AY26" s="25">
        <f t="shared" si="8"/>
        <v>0</v>
      </c>
      <c r="AZ26" s="25">
        <f t="shared" si="9"/>
        <v>0</v>
      </c>
      <c r="BA26" s="25">
        <f t="shared" si="10"/>
        <v>0</v>
      </c>
      <c r="BB26" s="25">
        <f t="shared" si="11"/>
        <v>0</v>
      </c>
      <c r="BC26" s="23"/>
      <c r="BD26" s="23"/>
      <c r="BE26" s="23"/>
      <c r="BF26" s="23"/>
      <c r="BG26" s="23"/>
    </row>
    <row r="27" spans="1:59" ht="13.5" customHeight="1">
      <c r="A27" s="26"/>
      <c r="B27" s="26"/>
      <c r="C27" s="27"/>
      <c r="D27" s="27"/>
      <c r="E27" s="27"/>
      <c r="F27" s="27"/>
      <c r="G27" s="32" t="s">
        <v>31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9">
        <f>SUM(H27:AL27)</f>
        <v>0</v>
      </c>
      <c r="AN27" s="38"/>
      <c r="AQ27" s="25">
        <f t="shared" si="0"/>
        <v>0</v>
      </c>
      <c r="AR27" s="25">
        <f t="shared" si="1"/>
        <v>0</v>
      </c>
      <c r="AS27" s="25">
        <f t="shared" si="2"/>
        <v>0</v>
      </c>
      <c r="AT27" s="25">
        <f t="shared" si="3"/>
        <v>0</v>
      </c>
      <c r="AU27" s="25">
        <f t="shared" si="4"/>
        <v>0</v>
      </c>
      <c r="AV27" s="25">
        <f t="shared" si="5"/>
        <v>0</v>
      </c>
      <c r="AW27" s="25">
        <f t="shared" si="6"/>
        <v>0</v>
      </c>
      <c r="AX27" s="25">
        <f t="shared" si="7"/>
        <v>0</v>
      </c>
      <c r="AY27" s="25">
        <f t="shared" si="8"/>
        <v>0</v>
      </c>
      <c r="AZ27" s="25">
        <f t="shared" si="9"/>
        <v>0</v>
      </c>
      <c r="BA27" s="25">
        <f t="shared" si="10"/>
        <v>0</v>
      </c>
      <c r="BB27" s="25">
        <f t="shared" si="11"/>
        <v>0</v>
      </c>
      <c r="BC27" s="23"/>
      <c r="BD27" s="23"/>
      <c r="BE27" s="23"/>
      <c r="BF27" s="23"/>
      <c r="BG27" s="23"/>
    </row>
    <row r="28" spans="1:59" ht="14.25" customHeight="1">
      <c r="A28" s="26"/>
      <c r="B28" s="26"/>
      <c r="C28" s="27"/>
      <c r="D28" s="27"/>
      <c r="E28" s="27"/>
      <c r="F28" s="27"/>
      <c r="G28" s="28" t="s">
        <v>30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37">
        <f>AQ28*$K$50+AR28*$Y$50+AS28*$K$51+AT28*$Y$51+AU28*$K$52+AV28*$Y$52+AW28*$K$53+AX28*$Y$53+AY28*$K$54+AZ28*$Y$54+BA28*$K$55+BB28*$Y$55</f>
        <v>0</v>
      </c>
      <c r="AN28" s="26"/>
      <c r="AQ28" s="25">
        <f t="shared" si="0"/>
        <v>0</v>
      </c>
      <c r="AR28" s="25">
        <f t="shared" si="1"/>
        <v>0</v>
      </c>
      <c r="AS28" s="25">
        <f t="shared" si="2"/>
        <v>0</v>
      </c>
      <c r="AT28" s="25">
        <f t="shared" si="3"/>
        <v>0</v>
      </c>
      <c r="AU28" s="25">
        <f t="shared" si="4"/>
        <v>0</v>
      </c>
      <c r="AV28" s="25">
        <f t="shared" si="5"/>
        <v>0</v>
      </c>
      <c r="AW28" s="25">
        <f t="shared" si="6"/>
        <v>0</v>
      </c>
      <c r="AX28" s="25">
        <f t="shared" si="7"/>
        <v>0</v>
      </c>
      <c r="AY28" s="25">
        <f t="shared" si="8"/>
        <v>0</v>
      </c>
      <c r="AZ28" s="25">
        <f t="shared" si="9"/>
        <v>0</v>
      </c>
      <c r="BA28" s="25">
        <f t="shared" si="10"/>
        <v>0</v>
      </c>
      <c r="BB28" s="25">
        <f t="shared" si="11"/>
        <v>0</v>
      </c>
      <c r="BC28" s="23"/>
      <c r="BD28" s="23"/>
      <c r="BE28" s="23"/>
      <c r="BF28" s="23"/>
      <c r="BG28" s="23"/>
    </row>
    <row r="29" spans="1:59" ht="13.5" customHeight="1">
      <c r="A29" s="26"/>
      <c r="B29" s="26"/>
      <c r="C29" s="27"/>
      <c r="D29" s="27"/>
      <c r="E29" s="27"/>
      <c r="F29" s="27"/>
      <c r="G29" s="32" t="s">
        <v>31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9">
        <f>SUM(H29:AL29)</f>
        <v>0</v>
      </c>
      <c r="AN29" s="26"/>
      <c r="AQ29" s="25">
        <f t="shared" si="0"/>
        <v>0</v>
      </c>
      <c r="AR29" s="25">
        <f t="shared" si="1"/>
        <v>0</v>
      </c>
      <c r="AS29" s="25">
        <f t="shared" si="2"/>
        <v>0</v>
      </c>
      <c r="AT29" s="25">
        <f t="shared" si="3"/>
        <v>0</v>
      </c>
      <c r="AU29" s="25">
        <f t="shared" si="4"/>
        <v>0</v>
      </c>
      <c r="AV29" s="25">
        <f t="shared" si="5"/>
        <v>0</v>
      </c>
      <c r="AW29" s="25">
        <f t="shared" si="6"/>
        <v>0</v>
      </c>
      <c r="AX29" s="25">
        <f t="shared" si="7"/>
        <v>0</v>
      </c>
      <c r="AY29" s="25">
        <f t="shared" si="8"/>
        <v>0</v>
      </c>
      <c r="AZ29" s="25">
        <f t="shared" si="9"/>
        <v>0</v>
      </c>
      <c r="BA29" s="25">
        <f t="shared" si="10"/>
        <v>0</v>
      </c>
      <c r="BB29" s="25">
        <f t="shared" si="11"/>
        <v>0</v>
      </c>
      <c r="BC29" s="23"/>
      <c r="BD29" s="23"/>
      <c r="BE29" s="23"/>
      <c r="BF29" s="23"/>
      <c r="BG29" s="23"/>
    </row>
    <row r="30" spans="1:59" ht="14.25" customHeight="1">
      <c r="A30" s="26"/>
      <c r="B30" s="26"/>
      <c r="C30" s="27"/>
      <c r="D30" s="27"/>
      <c r="E30" s="27"/>
      <c r="F30" s="27"/>
      <c r="G30" s="28" t="s">
        <v>30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7">
        <f>AQ30*$K$50+AR30*$Y$50+AS30*$K$51+AT30*$Y$51+AU30*$K$52+AV30*$Y$52+AW30*$K$53+AX30*$Y$53+AY30*$K$54+AZ30*$Y$54+BA30*$K$55+BB30*$Y$55</f>
        <v>0</v>
      </c>
      <c r="AN30" s="38"/>
      <c r="AQ30" s="25">
        <f t="shared" si="0"/>
        <v>0</v>
      </c>
      <c r="AR30" s="25">
        <f t="shared" si="1"/>
        <v>0</v>
      </c>
      <c r="AS30" s="25">
        <f t="shared" si="2"/>
        <v>0</v>
      </c>
      <c r="AT30" s="25">
        <f t="shared" si="3"/>
        <v>0</v>
      </c>
      <c r="AU30" s="25">
        <f t="shared" si="4"/>
        <v>0</v>
      </c>
      <c r="AV30" s="25">
        <f t="shared" si="5"/>
        <v>0</v>
      </c>
      <c r="AW30" s="25">
        <f t="shared" si="6"/>
        <v>0</v>
      </c>
      <c r="AX30" s="25">
        <f t="shared" si="7"/>
        <v>0</v>
      </c>
      <c r="AY30" s="25">
        <f t="shared" si="8"/>
        <v>0</v>
      </c>
      <c r="AZ30" s="25">
        <f t="shared" si="9"/>
        <v>0</v>
      </c>
      <c r="BA30" s="25">
        <f t="shared" si="10"/>
        <v>0</v>
      </c>
      <c r="BB30" s="25">
        <f t="shared" si="11"/>
        <v>0</v>
      </c>
      <c r="BC30" s="23"/>
      <c r="BD30" s="23"/>
      <c r="BE30" s="23"/>
      <c r="BF30" s="23"/>
      <c r="BG30" s="23"/>
    </row>
    <row r="31" spans="1:59" ht="13.5" customHeight="1">
      <c r="A31" s="26"/>
      <c r="B31" s="26"/>
      <c r="C31" s="27"/>
      <c r="D31" s="27"/>
      <c r="E31" s="27"/>
      <c r="F31" s="27"/>
      <c r="G31" s="32" t="s">
        <v>31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9">
        <f>SUM(H31:AL31)</f>
        <v>0</v>
      </c>
      <c r="AN31" s="38"/>
      <c r="AQ31" s="25">
        <f t="shared" si="0"/>
        <v>0</v>
      </c>
      <c r="AR31" s="25">
        <f t="shared" si="1"/>
        <v>0</v>
      </c>
      <c r="AS31" s="25">
        <f t="shared" si="2"/>
        <v>0</v>
      </c>
      <c r="AT31" s="25">
        <f t="shared" si="3"/>
        <v>0</v>
      </c>
      <c r="AU31" s="25">
        <f t="shared" si="4"/>
        <v>0</v>
      </c>
      <c r="AV31" s="25">
        <f t="shared" si="5"/>
        <v>0</v>
      </c>
      <c r="AW31" s="25">
        <f t="shared" si="6"/>
        <v>0</v>
      </c>
      <c r="AX31" s="25">
        <f t="shared" si="7"/>
        <v>0</v>
      </c>
      <c r="AY31" s="25">
        <f t="shared" si="8"/>
        <v>0</v>
      </c>
      <c r="AZ31" s="25">
        <f t="shared" si="9"/>
        <v>0</v>
      </c>
      <c r="BA31" s="25">
        <f t="shared" si="10"/>
        <v>0</v>
      </c>
      <c r="BB31" s="25">
        <f t="shared" si="11"/>
        <v>0</v>
      </c>
      <c r="BC31" s="23"/>
      <c r="BD31" s="23"/>
      <c r="BE31" s="23"/>
      <c r="BF31" s="23"/>
      <c r="BG31" s="23"/>
    </row>
    <row r="32" spans="1:59" ht="14.25" customHeight="1">
      <c r="A32" s="26"/>
      <c r="B32" s="26"/>
      <c r="C32" s="27"/>
      <c r="D32" s="27"/>
      <c r="E32" s="27"/>
      <c r="F32" s="27"/>
      <c r="G32" s="28" t="s">
        <v>30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37">
        <f>AQ32*$K$50+AR32*$Y$50+AS32*$K$51+AT32*$Y$51+AU32*$K$52+AV32*$Y$52+AW32*$K$53+AX32*$Y$53+AY32*$K$54+AZ32*$Y$54+BA32*$K$55+BB32*$Y$55</f>
        <v>0</v>
      </c>
      <c r="AN32" s="26"/>
      <c r="AQ32" s="25">
        <f t="shared" si="0"/>
        <v>0</v>
      </c>
      <c r="AR32" s="25">
        <f t="shared" si="1"/>
        <v>0</v>
      </c>
      <c r="AS32" s="25">
        <f t="shared" si="2"/>
        <v>0</v>
      </c>
      <c r="AT32" s="25">
        <f t="shared" si="3"/>
        <v>0</v>
      </c>
      <c r="AU32" s="25">
        <f t="shared" si="4"/>
        <v>0</v>
      </c>
      <c r="AV32" s="25">
        <f t="shared" si="5"/>
        <v>0</v>
      </c>
      <c r="AW32" s="25">
        <f t="shared" si="6"/>
        <v>0</v>
      </c>
      <c r="AX32" s="25">
        <f t="shared" si="7"/>
        <v>0</v>
      </c>
      <c r="AY32" s="25">
        <f t="shared" si="8"/>
        <v>0</v>
      </c>
      <c r="AZ32" s="25">
        <f t="shared" si="9"/>
        <v>0</v>
      </c>
      <c r="BA32" s="25">
        <f t="shared" si="10"/>
        <v>0</v>
      </c>
      <c r="BB32" s="25">
        <f t="shared" si="11"/>
        <v>0</v>
      </c>
      <c r="BC32" s="23"/>
      <c r="BD32" s="23"/>
      <c r="BE32" s="23"/>
      <c r="BF32" s="23"/>
      <c r="BG32" s="23"/>
    </row>
    <row r="33" spans="1:59" ht="13.5" customHeight="1">
      <c r="A33" s="26"/>
      <c r="B33" s="26"/>
      <c r="C33" s="27"/>
      <c r="D33" s="27"/>
      <c r="E33" s="27"/>
      <c r="F33" s="27"/>
      <c r="G33" s="32" t="s">
        <v>31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9">
        <f>SUM(H33:AL33)</f>
        <v>0</v>
      </c>
      <c r="AN33" s="26"/>
      <c r="AQ33" s="25">
        <f t="shared" si="0"/>
        <v>0</v>
      </c>
      <c r="AR33" s="25">
        <f t="shared" si="1"/>
        <v>0</v>
      </c>
      <c r="AS33" s="25">
        <f t="shared" si="2"/>
        <v>0</v>
      </c>
      <c r="AT33" s="25">
        <f t="shared" si="3"/>
        <v>0</v>
      </c>
      <c r="AU33" s="25">
        <f t="shared" si="4"/>
        <v>0</v>
      </c>
      <c r="AV33" s="25">
        <f t="shared" si="5"/>
        <v>0</v>
      </c>
      <c r="AW33" s="25">
        <f t="shared" si="6"/>
        <v>0</v>
      </c>
      <c r="AX33" s="25">
        <f t="shared" si="7"/>
        <v>0</v>
      </c>
      <c r="AY33" s="25">
        <f t="shared" si="8"/>
        <v>0</v>
      </c>
      <c r="AZ33" s="25">
        <f t="shared" si="9"/>
        <v>0</v>
      </c>
      <c r="BA33" s="25">
        <f t="shared" si="10"/>
        <v>0</v>
      </c>
      <c r="BB33" s="25">
        <f t="shared" si="11"/>
        <v>0</v>
      </c>
      <c r="BC33" s="23"/>
      <c r="BD33" s="23"/>
      <c r="BE33" s="23"/>
      <c r="BF33" s="23"/>
      <c r="BG33" s="23"/>
    </row>
    <row r="34" spans="1:59" ht="14.25" customHeight="1">
      <c r="A34" s="26"/>
      <c r="B34" s="26"/>
      <c r="C34" s="27"/>
      <c r="D34" s="27"/>
      <c r="E34" s="27"/>
      <c r="F34" s="27"/>
      <c r="G34" s="28" t="s">
        <v>30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7">
        <f>AQ34*$K$50+AR34*$Y$50+AS34*$K$51+AT34*$Y$51+AU34*$K$52+AV34*$Y$52+AW34*$K$53+AX34*$Y$53+AY34*$K$54+AZ34*$Y$54+BA34*$K$55+BB34*$Y$55</f>
        <v>0</v>
      </c>
      <c r="AN34" s="38"/>
      <c r="AQ34" s="25">
        <f t="shared" si="0"/>
        <v>0</v>
      </c>
      <c r="AR34" s="25">
        <f t="shared" si="1"/>
        <v>0</v>
      </c>
      <c r="AS34" s="25">
        <f t="shared" si="2"/>
        <v>0</v>
      </c>
      <c r="AT34" s="25">
        <f t="shared" si="3"/>
        <v>0</v>
      </c>
      <c r="AU34" s="25">
        <f t="shared" si="4"/>
        <v>0</v>
      </c>
      <c r="AV34" s="25">
        <f t="shared" si="5"/>
        <v>0</v>
      </c>
      <c r="AW34" s="25">
        <f t="shared" si="6"/>
        <v>0</v>
      </c>
      <c r="AX34" s="25">
        <f t="shared" si="7"/>
        <v>0</v>
      </c>
      <c r="AY34" s="25">
        <f t="shared" si="8"/>
        <v>0</v>
      </c>
      <c r="AZ34" s="25">
        <f t="shared" si="9"/>
        <v>0</v>
      </c>
      <c r="BA34" s="25">
        <f t="shared" si="10"/>
        <v>0</v>
      </c>
      <c r="BB34" s="25">
        <f t="shared" si="11"/>
        <v>0</v>
      </c>
      <c r="BC34" s="23"/>
      <c r="BD34" s="23"/>
      <c r="BE34" s="23"/>
      <c r="BF34" s="23"/>
      <c r="BG34" s="23"/>
    </row>
    <row r="35" spans="1:59" ht="13.5" customHeight="1">
      <c r="A35" s="26"/>
      <c r="B35" s="26"/>
      <c r="C35" s="27"/>
      <c r="D35" s="27"/>
      <c r="E35" s="27"/>
      <c r="F35" s="27"/>
      <c r="G35" s="32" t="s">
        <v>31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9">
        <f>SUM(H35:AL35)</f>
        <v>0</v>
      </c>
      <c r="AN35" s="38"/>
      <c r="AQ35" s="25">
        <f t="shared" si="0"/>
        <v>0</v>
      </c>
      <c r="AR35" s="25">
        <f t="shared" si="1"/>
        <v>0</v>
      </c>
      <c r="AS35" s="25">
        <f t="shared" si="2"/>
        <v>0</v>
      </c>
      <c r="AT35" s="25">
        <f t="shared" si="3"/>
        <v>0</v>
      </c>
      <c r="AU35" s="25">
        <f t="shared" si="4"/>
        <v>0</v>
      </c>
      <c r="AV35" s="25">
        <f t="shared" si="5"/>
        <v>0</v>
      </c>
      <c r="AW35" s="25">
        <f t="shared" si="6"/>
        <v>0</v>
      </c>
      <c r="AX35" s="25">
        <f t="shared" si="7"/>
        <v>0</v>
      </c>
      <c r="AY35" s="25">
        <f t="shared" si="8"/>
        <v>0</v>
      </c>
      <c r="AZ35" s="25">
        <f t="shared" si="9"/>
        <v>0</v>
      </c>
      <c r="BA35" s="25">
        <f t="shared" si="10"/>
        <v>0</v>
      </c>
      <c r="BB35" s="25">
        <f t="shared" si="11"/>
        <v>0</v>
      </c>
      <c r="BC35" s="23"/>
      <c r="BD35" s="23"/>
      <c r="BE35" s="23"/>
      <c r="BF35" s="23"/>
      <c r="BG35" s="23"/>
    </row>
    <row r="36" spans="1:59" ht="14.25" customHeight="1">
      <c r="A36" s="26"/>
      <c r="B36" s="26"/>
      <c r="C36" s="27"/>
      <c r="D36" s="27"/>
      <c r="E36" s="27"/>
      <c r="F36" s="27"/>
      <c r="G36" s="28" t="s">
        <v>30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7">
        <f>AQ36*$K$50+AR36*$Y$50+AS36*$K$51+AT36*$Y$51+AU36*$K$52+AV36*$Y$52+AW36*$K$53+AX36*$Y$53+AY36*$K$54+AZ36*$Y$54+BA36*$K$55+BB36*$Y$55</f>
        <v>0</v>
      </c>
      <c r="AN36" s="26"/>
      <c r="AQ36" s="25">
        <f t="shared" si="0"/>
        <v>0</v>
      </c>
      <c r="AR36" s="25">
        <f t="shared" si="1"/>
        <v>0</v>
      </c>
      <c r="AS36" s="25">
        <f t="shared" si="2"/>
        <v>0</v>
      </c>
      <c r="AT36" s="25">
        <f t="shared" si="3"/>
        <v>0</v>
      </c>
      <c r="AU36" s="25">
        <f t="shared" si="4"/>
        <v>0</v>
      </c>
      <c r="AV36" s="25">
        <f t="shared" si="5"/>
        <v>0</v>
      </c>
      <c r="AW36" s="25">
        <f t="shared" si="6"/>
        <v>0</v>
      </c>
      <c r="AX36" s="25">
        <f t="shared" si="7"/>
        <v>0</v>
      </c>
      <c r="AY36" s="25">
        <f t="shared" si="8"/>
        <v>0</v>
      </c>
      <c r="AZ36" s="25">
        <f t="shared" si="9"/>
        <v>0</v>
      </c>
      <c r="BA36" s="25">
        <f t="shared" si="10"/>
        <v>0</v>
      </c>
      <c r="BB36" s="25">
        <f t="shared" si="11"/>
        <v>0</v>
      </c>
      <c r="BC36" s="23"/>
      <c r="BD36" s="23"/>
      <c r="BE36" s="23"/>
      <c r="BF36" s="23"/>
      <c r="BG36" s="23"/>
    </row>
    <row r="37" spans="1:59" ht="13.5" customHeight="1">
      <c r="A37" s="26"/>
      <c r="B37" s="26"/>
      <c r="C37" s="27"/>
      <c r="D37" s="27"/>
      <c r="E37" s="27"/>
      <c r="F37" s="27"/>
      <c r="G37" s="32" t="s">
        <v>31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9">
        <f>SUM(H37:AL37)</f>
        <v>0</v>
      </c>
      <c r="AN37" s="26"/>
      <c r="AQ37" s="25">
        <f t="shared" si="0"/>
        <v>0</v>
      </c>
      <c r="AR37" s="25">
        <f t="shared" si="1"/>
        <v>0</v>
      </c>
      <c r="AS37" s="25">
        <f t="shared" si="2"/>
        <v>0</v>
      </c>
      <c r="AT37" s="25">
        <f t="shared" si="3"/>
        <v>0</v>
      </c>
      <c r="AU37" s="25">
        <f t="shared" si="4"/>
        <v>0</v>
      </c>
      <c r="AV37" s="25">
        <f t="shared" si="5"/>
        <v>0</v>
      </c>
      <c r="AW37" s="25">
        <f t="shared" si="6"/>
        <v>0</v>
      </c>
      <c r="AX37" s="25">
        <f t="shared" si="7"/>
        <v>0</v>
      </c>
      <c r="AY37" s="25">
        <f t="shared" si="8"/>
        <v>0</v>
      </c>
      <c r="AZ37" s="25">
        <f t="shared" si="9"/>
        <v>0</v>
      </c>
      <c r="BA37" s="25">
        <f t="shared" si="10"/>
        <v>0</v>
      </c>
      <c r="BB37" s="25">
        <f t="shared" si="11"/>
        <v>0</v>
      </c>
      <c r="BC37" s="23"/>
      <c r="BD37" s="23"/>
      <c r="BE37" s="23"/>
      <c r="BF37" s="23"/>
      <c r="BG37" s="23"/>
    </row>
    <row r="38" spans="1:59" ht="14.25" customHeight="1">
      <c r="A38" s="26"/>
      <c r="B38" s="26"/>
      <c r="C38" s="27"/>
      <c r="D38" s="27"/>
      <c r="E38" s="27"/>
      <c r="F38" s="27"/>
      <c r="G38" s="28" t="s">
        <v>30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37">
        <f>AQ38*$K$50+AR38*$Y$50+AS38*$K$51+AT38*$Y$51+AU38*$K$52+AV38*$Y$52+AW38*$K$53+AX38*$Y$53+AY38*$K$54+AZ38*$Y$54+BA38*$K$55+BB38*$Y$55</f>
        <v>0</v>
      </c>
      <c r="AN38" s="26"/>
      <c r="AQ38" s="25">
        <f t="shared" si="0"/>
        <v>0</v>
      </c>
      <c r="AR38" s="25">
        <f t="shared" si="1"/>
        <v>0</v>
      </c>
      <c r="AS38" s="25">
        <f t="shared" si="2"/>
        <v>0</v>
      </c>
      <c r="AT38" s="25">
        <f t="shared" si="3"/>
        <v>0</v>
      </c>
      <c r="AU38" s="25">
        <f t="shared" si="4"/>
        <v>0</v>
      </c>
      <c r="AV38" s="25">
        <f t="shared" si="5"/>
        <v>0</v>
      </c>
      <c r="AW38" s="25">
        <f t="shared" si="6"/>
        <v>0</v>
      </c>
      <c r="AX38" s="25">
        <f t="shared" si="7"/>
        <v>0</v>
      </c>
      <c r="AY38" s="25">
        <f t="shared" si="8"/>
        <v>0</v>
      </c>
      <c r="AZ38" s="25">
        <f t="shared" si="9"/>
        <v>0</v>
      </c>
      <c r="BA38" s="25">
        <f t="shared" si="10"/>
        <v>0</v>
      </c>
      <c r="BB38" s="25">
        <f t="shared" si="11"/>
        <v>0</v>
      </c>
      <c r="BC38" s="23"/>
      <c r="BD38" s="23"/>
      <c r="BE38" s="23"/>
      <c r="BF38" s="23"/>
      <c r="BG38" s="23"/>
    </row>
    <row r="39" spans="1:59" ht="13.5" customHeight="1">
      <c r="A39" s="26"/>
      <c r="B39" s="26"/>
      <c r="C39" s="27"/>
      <c r="D39" s="27"/>
      <c r="E39" s="27"/>
      <c r="F39" s="27"/>
      <c r="G39" s="32" t="s">
        <v>31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9">
        <f>SUM(H39:AL39)</f>
        <v>0</v>
      </c>
      <c r="AN39" s="26"/>
      <c r="AQ39" s="25">
        <f t="shared" si="0"/>
        <v>0</v>
      </c>
      <c r="AR39" s="25">
        <f t="shared" si="1"/>
        <v>0</v>
      </c>
      <c r="AS39" s="25">
        <f t="shared" si="2"/>
        <v>0</v>
      </c>
      <c r="AT39" s="25">
        <f t="shared" si="3"/>
        <v>0</v>
      </c>
      <c r="AU39" s="25">
        <f t="shared" si="4"/>
        <v>0</v>
      </c>
      <c r="AV39" s="25">
        <f t="shared" si="5"/>
        <v>0</v>
      </c>
      <c r="AW39" s="25">
        <f t="shared" si="6"/>
        <v>0</v>
      </c>
      <c r="AX39" s="25">
        <f t="shared" si="7"/>
        <v>0</v>
      </c>
      <c r="AY39" s="25">
        <f t="shared" si="8"/>
        <v>0</v>
      </c>
      <c r="AZ39" s="25">
        <f t="shared" si="9"/>
        <v>0</v>
      </c>
      <c r="BA39" s="25">
        <f t="shared" si="10"/>
        <v>0</v>
      </c>
      <c r="BB39" s="25">
        <f t="shared" si="11"/>
        <v>0</v>
      </c>
      <c r="BC39" s="23"/>
      <c r="BD39" s="23"/>
      <c r="BE39" s="23"/>
      <c r="BF39" s="23"/>
      <c r="BG39" s="23"/>
    </row>
    <row r="40" spans="1:59" ht="14.25" customHeight="1">
      <c r="A40" s="26"/>
      <c r="B40" s="26"/>
      <c r="C40" s="27"/>
      <c r="D40" s="27"/>
      <c r="E40" s="27"/>
      <c r="F40" s="27"/>
      <c r="G40" s="28" t="s">
        <v>30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37">
        <f>AQ40*$K$50+AR40*$Y$50+AS40*$K$51+AT40*$Y$51+AU40*$K$52+AV40*$Y$52+AW40*$K$53+AX40*$Y$53+AY40*$K$54+AZ40*$Y$54+BA40*$K$55+BB40*$Y$55</f>
        <v>0</v>
      </c>
      <c r="AN40" s="38"/>
      <c r="AQ40" s="25">
        <f t="shared" si="0"/>
        <v>0</v>
      </c>
      <c r="AR40" s="25">
        <f t="shared" si="1"/>
        <v>0</v>
      </c>
      <c r="AS40" s="25">
        <f t="shared" si="2"/>
        <v>0</v>
      </c>
      <c r="AT40" s="25">
        <f t="shared" si="3"/>
        <v>0</v>
      </c>
      <c r="AU40" s="25">
        <f t="shared" si="4"/>
        <v>0</v>
      </c>
      <c r="AV40" s="25">
        <f t="shared" si="5"/>
        <v>0</v>
      </c>
      <c r="AW40" s="25">
        <f t="shared" si="6"/>
        <v>0</v>
      </c>
      <c r="AX40" s="25">
        <f t="shared" si="7"/>
        <v>0</v>
      </c>
      <c r="AY40" s="25">
        <f t="shared" si="8"/>
        <v>0</v>
      </c>
      <c r="AZ40" s="25">
        <f t="shared" si="9"/>
        <v>0</v>
      </c>
      <c r="BA40" s="25">
        <f t="shared" si="10"/>
        <v>0</v>
      </c>
      <c r="BB40" s="25">
        <f t="shared" si="11"/>
        <v>0</v>
      </c>
      <c r="BC40" s="23"/>
      <c r="BD40" s="23"/>
      <c r="BE40" s="23"/>
      <c r="BF40" s="23"/>
      <c r="BG40" s="23"/>
    </row>
    <row r="41" spans="1:59" ht="13.5" customHeight="1">
      <c r="A41" s="26"/>
      <c r="B41" s="26"/>
      <c r="C41" s="27"/>
      <c r="D41" s="27"/>
      <c r="E41" s="27"/>
      <c r="F41" s="27"/>
      <c r="G41" s="32" t="s">
        <v>31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9">
        <f>SUM(H41:AL41)</f>
        <v>0</v>
      </c>
      <c r="AN41" s="38"/>
      <c r="AQ41" s="25">
        <f t="shared" si="0"/>
        <v>0</v>
      </c>
      <c r="AR41" s="25">
        <f t="shared" si="1"/>
        <v>0</v>
      </c>
      <c r="AS41" s="25">
        <f t="shared" si="2"/>
        <v>0</v>
      </c>
      <c r="AT41" s="25">
        <f t="shared" si="3"/>
        <v>0</v>
      </c>
      <c r="AU41" s="25">
        <f t="shared" si="4"/>
        <v>0</v>
      </c>
      <c r="AV41" s="25">
        <f t="shared" si="5"/>
        <v>0</v>
      </c>
      <c r="AW41" s="25">
        <f t="shared" si="6"/>
        <v>0</v>
      </c>
      <c r="AX41" s="25">
        <f t="shared" si="7"/>
        <v>0</v>
      </c>
      <c r="AY41" s="25">
        <f t="shared" si="8"/>
        <v>0</v>
      </c>
      <c r="AZ41" s="25">
        <f t="shared" si="9"/>
        <v>0</v>
      </c>
      <c r="BA41" s="25">
        <f t="shared" si="10"/>
        <v>0</v>
      </c>
      <c r="BB41" s="25">
        <f t="shared" si="11"/>
        <v>0</v>
      </c>
      <c r="BC41" s="23"/>
      <c r="BD41" s="23"/>
      <c r="BE41" s="23"/>
      <c r="BF41" s="23"/>
      <c r="BG41" s="23"/>
    </row>
    <row r="42" spans="1:59" ht="14.25" customHeight="1">
      <c r="A42" s="26"/>
      <c r="B42" s="26"/>
      <c r="C42" s="27"/>
      <c r="D42" s="27"/>
      <c r="E42" s="27"/>
      <c r="F42" s="27"/>
      <c r="G42" s="28" t="s">
        <v>30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7">
        <f>AQ42*$K$50+AR42*$Y$50+AS42*$K$51+AT42*$Y$51+AU42*$K$52+AV42*$Y$52+AW42*$K$53+AX42*$Y$53+AY42*$K$54+AZ42*$Y$54+BA42*$K$55+BB42*$Y$55</f>
        <v>0</v>
      </c>
      <c r="AN42" s="26"/>
      <c r="AQ42" s="25">
        <f t="shared" si="0"/>
        <v>0</v>
      </c>
      <c r="AR42" s="25">
        <f t="shared" si="1"/>
        <v>0</v>
      </c>
      <c r="AS42" s="25">
        <f t="shared" si="2"/>
        <v>0</v>
      </c>
      <c r="AT42" s="25">
        <f t="shared" si="3"/>
        <v>0</v>
      </c>
      <c r="AU42" s="25">
        <f t="shared" si="4"/>
        <v>0</v>
      </c>
      <c r="AV42" s="25">
        <f t="shared" si="5"/>
        <v>0</v>
      </c>
      <c r="AW42" s="25">
        <f t="shared" si="6"/>
        <v>0</v>
      </c>
      <c r="AX42" s="25">
        <f t="shared" si="7"/>
        <v>0</v>
      </c>
      <c r="AY42" s="25">
        <f t="shared" si="8"/>
        <v>0</v>
      </c>
      <c r="AZ42" s="25">
        <f t="shared" si="9"/>
        <v>0</v>
      </c>
      <c r="BA42" s="25">
        <f t="shared" si="10"/>
        <v>0</v>
      </c>
      <c r="BB42" s="25">
        <f t="shared" si="11"/>
        <v>0</v>
      </c>
      <c r="BC42" s="23"/>
      <c r="BD42" s="23"/>
      <c r="BE42" s="23"/>
      <c r="BF42" s="23"/>
      <c r="BG42" s="23"/>
    </row>
    <row r="43" spans="1:59" ht="13.5" customHeight="1">
      <c r="A43" s="26"/>
      <c r="B43" s="26"/>
      <c r="C43" s="27"/>
      <c r="D43" s="27"/>
      <c r="E43" s="27"/>
      <c r="F43" s="27"/>
      <c r="G43" s="32" t="s">
        <v>31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9">
        <f>SUM(H43:AL43)</f>
        <v>0</v>
      </c>
      <c r="AN43" s="26"/>
      <c r="AQ43" s="25">
        <f t="shared" si="0"/>
        <v>0</v>
      </c>
      <c r="AR43" s="25">
        <f t="shared" si="1"/>
        <v>0</v>
      </c>
      <c r="AS43" s="25">
        <f t="shared" si="2"/>
        <v>0</v>
      </c>
      <c r="AT43" s="25">
        <f t="shared" si="3"/>
        <v>0</v>
      </c>
      <c r="AU43" s="25">
        <f t="shared" si="4"/>
        <v>0</v>
      </c>
      <c r="AV43" s="25">
        <f t="shared" si="5"/>
        <v>0</v>
      </c>
      <c r="AW43" s="25">
        <f t="shared" si="6"/>
        <v>0</v>
      </c>
      <c r="AX43" s="25">
        <f t="shared" si="7"/>
        <v>0</v>
      </c>
      <c r="AY43" s="25">
        <f t="shared" si="8"/>
        <v>0</v>
      </c>
      <c r="AZ43" s="25">
        <f t="shared" si="9"/>
        <v>0</v>
      </c>
      <c r="BA43" s="25">
        <f t="shared" si="10"/>
        <v>0</v>
      </c>
      <c r="BB43" s="25">
        <f t="shared" si="11"/>
        <v>0</v>
      </c>
      <c r="BC43" s="23"/>
      <c r="BD43" s="23"/>
      <c r="BE43" s="23"/>
      <c r="BF43" s="23"/>
      <c r="BG43" s="23"/>
    </row>
    <row r="44" spans="1:59" ht="14.25" customHeight="1">
      <c r="A44" s="26"/>
      <c r="B44" s="26"/>
      <c r="C44" s="27"/>
      <c r="D44" s="27"/>
      <c r="E44" s="27"/>
      <c r="F44" s="27"/>
      <c r="G44" s="28" t="s">
        <v>30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7">
        <f>AQ44*$K$50+AR44*$Y$50+AS44*$K$51+AT44*$Y$51+AU44*$K$52+AV44*$Y$52+AW44*$K$53+AX44*$Y$53+AY44*$K$54+AZ44*$Y$54+BA44*$K$55+BB44*$Y$55</f>
        <v>0</v>
      </c>
      <c r="AN44" s="38"/>
      <c r="AQ44" s="25">
        <f t="shared" si="0"/>
        <v>0</v>
      </c>
      <c r="AR44" s="25">
        <f t="shared" si="1"/>
        <v>0</v>
      </c>
      <c r="AS44" s="25">
        <f t="shared" si="2"/>
        <v>0</v>
      </c>
      <c r="AT44" s="25">
        <f t="shared" si="3"/>
        <v>0</v>
      </c>
      <c r="AU44" s="25">
        <f t="shared" si="4"/>
        <v>0</v>
      </c>
      <c r="AV44" s="25">
        <f t="shared" si="5"/>
        <v>0</v>
      </c>
      <c r="AW44" s="25">
        <f t="shared" si="6"/>
        <v>0</v>
      </c>
      <c r="AX44" s="25">
        <f t="shared" si="7"/>
        <v>0</v>
      </c>
      <c r="AY44" s="25">
        <f t="shared" si="8"/>
        <v>0</v>
      </c>
      <c r="AZ44" s="25">
        <f t="shared" si="9"/>
        <v>0</v>
      </c>
      <c r="BA44" s="25">
        <f t="shared" si="10"/>
        <v>0</v>
      </c>
      <c r="BB44" s="25">
        <f t="shared" si="11"/>
        <v>0</v>
      </c>
      <c r="BC44" s="23"/>
      <c r="BD44" s="23"/>
      <c r="BE44" s="23"/>
      <c r="BF44" s="23"/>
      <c r="BG44" s="23"/>
    </row>
    <row r="45" spans="1:59" ht="13.5" customHeight="1">
      <c r="A45" s="26"/>
      <c r="B45" s="26"/>
      <c r="C45" s="27"/>
      <c r="D45" s="27"/>
      <c r="E45" s="27"/>
      <c r="F45" s="27"/>
      <c r="G45" s="32" t="s">
        <v>31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9">
        <f>SUM(H45:AL45)</f>
        <v>0</v>
      </c>
      <c r="AN45" s="38"/>
      <c r="AQ45" s="25">
        <f t="shared" si="0"/>
        <v>0</v>
      </c>
      <c r="AR45" s="25">
        <f t="shared" si="1"/>
        <v>0</v>
      </c>
      <c r="AS45" s="25">
        <f t="shared" si="2"/>
        <v>0</v>
      </c>
      <c r="AT45" s="25">
        <f t="shared" si="3"/>
        <v>0</v>
      </c>
      <c r="AU45" s="25">
        <f t="shared" si="4"/>
        <v>0</v>
      </c>
      <c r="AV45" s="25">
        <f t="shared" si="5"/>
        <v>0</v>
      </c>
      <c r="AW45" s="25">
        <f t="shared" si="6"/>
        <v>0</v>
      </c>
      <c r="AX45" s="25">
        <f t="shared" si="7"/>
        <v>0</v>
      </c>
      <c r="AY45" s="25">
        <f t="shared" si="8"/>
        <v>0</v>
      </c>
      <c r="AZ45" s="25">
        <f t="shared" si="9"/>
        <v>0</v>
      </c>
      <c r="BA45" s="25">
        <f t="shared" si="10"/>
        <v>0</v>
      </c>
      <c r="BB45" s="25">
        <f t="shared" si="11"/>
        <v>0</v>
      </c>
      <c r="BC45" s="23"/>
      <c r="BD45" s="23"/>
      <c r="BE45" s="23"/>
      <c r="BF45" s="23"/>
      <c r="BG45" s="23"/>
    </row>
    <row r="46" spans="1:40" ht="7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17" t="s">
        <v>99</v>
      </c>
      <c r="AG47" s="17"/>
      <c r="AH47" s="17"/>
      <c r="AI47" s="17"/>
      <c r="AJ47" s="17"/>
      <c r="AK47" s="17"/>
      <c r="AL47" s="41">
        <f aca="true" t="shared" si="12" ref="AL47:AL48">SUM(AM8,AM10,AM12,AM14,AM16,AM18,AM20,AM22,AM24,AM26,AM28,AM30,AM32,AM34,AM36,AM38,AM40,AM42,AM44)</f>
        <v>0</v>
      </c>
      <c r="AM47" s="41"/>
      <c r="AN47" s="6"/>
    </row>
    <row r="48" spans="1:40" ht="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17" t="s">
        <v>100</v>
      </c>
      <c r="AG48" s="17"/>
      <c r="AH48" s="17"/>
      <c r="AI48" s="17"/>
      <c r="AJ48" s="17"/>
      <c r="AK48" s="17"/>
      <c r="AL48" s="41">
        <f t="shared" si="12"/>
        <v>0</v>
      </c>
      <c r="AM48" s="41"/>
      <c r="AN48" s="6"/>
    </row>
    <row r="49" spans="1:40" ht="18" customHeight="1">
      <c r="A49" s="121"/>
      <c r="B49" s="122" t="s">
        <v>38</v>
      </c>
      <c r="C49" s="122"/>
      <c r="D49" s="123"/>
      <c r="E49" s="122" t="s">
        <v>39</v>
      </c>
      <c r="F49" s="122"/>
      <c r="G49" s="124"/>
      <c r="H49" s="122" t="s">
        <v>40</v>
      </c>
      <c r="I49" s="122"/>
      <c r="J49" s="124"/>
      <c r="K49" s="122" t="s">
        <v>41</v>
      </c>
      <c r="L49" s="122"/>
      <c r="M49" s="122"/>
      <c r="N49" s="124"/>
      <c r="O49" s="124"/>
      <c r="P49" s="122" t="s">
        <v>38</v>
      </c>
      <c r="Q49" s="122"/>
      <c r="R49" s="123"/>
      <c r="S49" s="122" t="s">
        <v>39</v>
      </c>
      <c r="T49" s="122"/>
      <c r="U49" s="124"/>
      <c r="V49" s="122" t="s">
        <v>40</v>
      </c>
      <c r="W49" s="122"/>
      <c r="X49" s="124"/>
      <c r="Y49" s="122" t="s">
        <v>41</v>
      </c>
      <c r="Z49" s="122"/>
      <c r="AA49" s="122"/>
      <c r="AB49" s="121"/>
      <c r="AC49" s="121"/>
      <c r="AD49" s="121"/>
      <c r="AE49" s="125"/>
      <c r="AF49" s="60"/>
      <c r="AG49" s="60"/>
      <c r="AH49" s="60"/>
      <c r="AI49" s="60"/>
      <c r="AJ49" s="60"/>
      <c r="AK49" s="60"/>
      <c r="AL49" s="60"/>
      <c r="AM49" s="60"/>
      <c r="AN49" s="60"/>
    </row>
    <row r="50" spans="1:31" ht="18" customHeight="1">
      <c r="A50" s="126" t="s">
        <v>42</v>
      </c>
      <c r="B50" s="127">
        <f>'勤務表'!B42</f>
        <v>0.3333333333333333</v>
      </c>
      <c r="C50" s="127"/>
      <c r="D50" s="125" t="s">
        <v>43</v>
      </c>
      <c r="E50" s="127">
        <f>'勤務表'!E42</f>
        <v>0.7083333333333334</v>
      </c>
      <c r="F50" s="127"/>
      <c r="G50" s="125" t="s">
        <v>44</v>
      </c>
      <c r="H50" s="127">
        <f>'勤務表'!H42</f>
        <v>0.041666666666666664</v>
      </c>
      <c r="I50" s="127"/>
      <c r="J50" s="128" t="s">
        <v>45</v>
      </c>
      <c r="K50" s="129">
        <f aca="true" t="shared" si="13" ref="K50:K55">IF(OR(B50=0,E50=0),0,IF(E50&gt;B50,(DAY(E50-B50-H50)*24+HOUR(E50-B50-H50))+(MINUTE(E50-B50-H50)/60),(DAY(E50-B50-H50+1)*24+HOUR(E50-B50-H50+1))+(MINUTE(E50-B50-H50+1)/60)))</f>
        <v>728</v>
      </c>
      <c r="L50" s="129"/>
      <c r="M50" s="129"/>
      <c r="N50" s="121"/>
      <c r="O50" s="130" t="s">
        <v>19</v>
      </c>
      <c r="P50" s="127">
        <f>'勤務表'!P42</f>
        <v>0.3541666666666667</v>
      </c>
      <c r="Q50" s="127"/>
      <c r="R50" s="125" t="s">
        <v>43</v>
      </c>
      <c r="S50" s="127">
        <f>'勤務表'!S42</f>
        <v>0.6875</v>
      </c>
      <c r="T50" s="127"/>
      <c r="U50" s="125" t="s">
        <v>44</v>
      </c>
      <c r="V50" s="127">
        <f>'勤務表'!V42</f>
        <v>0.041666666666666664</v>
      </c>
      <c r="W50" s="127"/>
      <c r="X50" s="128" t="s">
        <v>45</v>
      </c>
      <c r="Y50" s="129">
        <f aca="true" t="shared" si="14" ref="Y50:Y55">IF(OR(P50=0,S50=0),0,IF(S50&gt;P50,(DAY(S50-P50-V50)*24+HOUR(S50-P50-V50))+(MINUTE(S50-P50-V50)/60),(DAY(S50-P50-V50+1)*24+HOUR(S50-P50-V50+1))+(MINUTE(S50-P50-V50+1)/60)))</f>
        <v>727</v>
      </c>
      <c r="Z50" s="129"/>
      <c r="AA50" s="129"/>
      <c r="AB50" s="121"/>
      <c r="AC50" s="121"/>
      <c r="AD50" s="121"/>
      <c r="AE50" s="125"/>
    </row>
    <row r="51" spans="1:31" ht="18" customHeight="1">
      <c r="A51" s="126" t="s">
        <v>48</v>
      </c>
      <c r="B51" s="127">
        <f>'勤務表'!B43</f>
        <v>0.3541666666666667</v>
      </c>
      <c r="C51" s="127"/>
      <c r="D51" s="125" t="s">
        <v>43</v>
      </c>
      <c r="E51" s="127">
        <f>'勤務表'!E43</f>
        <v>0.5</v>
      </c>
      <c r="F51" s="127"/>
      <c r="G51" s="125" t="s">
        <v>44</v>
      </c>
      <c r="H51" s="127">
        <f>'勤務表'!H43</f>
        <v>0</v>
      </c>
      <c r="I51" s="127"/>
      <c r="J51" s="128" t="s">
        <v>45</v>
      </c>
      <c r="K51" s="129">
        <f t="shared" si="13"/>
        <v>723.5</v>
      </c>
      <c r="L51" s="129"/>
      <c r="M51" s="129"/>
      <c r="N51" s="121"/>
      <c r="O51" s="130" t="s">
        <v>21</v>
      </c>
      <c r="P51" s="127">
        <f>'勤務表'!P43</f>
        <v>0.5416666666666666</v>
      </c>
      <c r="Q51" s="127"/>
      <c r="R51" s="125" t="s">
        <v>43</v>
      </c>
      <c r="S51" s="127">
        <f>'勤務表'!S43</f>
        <v>0.6875</v>
      </c>
      <c r="T51" s="127"/>
      <c r="U51" s="125" t="s">
        <v>44</v>
      </c>
      <c r="V51" s="127">
        <f>'勤務表'!V43</f>
        <v>0</v>
      </c>
      <c r="W51" s="127"/>
      <c r="X51" s="128" t="s">
        <v>45</v>
      </c>
      <c r="Y51" s="129">
        <f t="shared" si="14"/>
        <v>723.5</v>
      </c>
      <c r="Z51" s="129"/>
      <c r="AA51" s="129"/>
      <c r="AB51" s="121"/>
      <c r="AC51" s="121"/>
      <c r="AD51" s="121"/>
      <c r="AE51" s="125"/>
    </row>
    <row r="52" spans="1:31" ht="18" customHeight="1">
      <c r="A52" s="126" t="s">
        <v>50</v>
      </c>
      <c r="B52" s="127">
        <f>'勤務表'!B44</f>
        <v>0</v>
      </c>
      <c r="C52" s="127"/>
      <c r="D52" s="125" t="s">
        <v>43</v>
      </c>
      <c r="E52" s="127">
        <f>'勤務表'!E44</f>
        <v>0</v>
      </c>
      <c r="F52" s="127"/>
      <c r="G52" s="125" t="s">
        <v>44</v>
      </c>
      <c r="H52" s="127">
        <f>'勤務表'!H44</f>
        <v>0</v>
      </c>
      <c r="I52" s="127"/>
      <c r="J52" s="128" t="s">
        <v>45</v>
      </c>
      <c r="K52" s="129">
        <f t="shared" si="13"/>
        <v>0</v>
      </c>
      <c r="L52" s="129"/>
      <c r="M52" s="129"/>
      <c r="N52" s="121"/>
      <c r="O52" s="130" t="s">
        <v>23</v>
      </c>
      <c r="P52" s="127">
        <f>'勤務表'!P44</f>
        <v>0</v>
      </c>
      <c r="Q52" s="127"/>
      <c r="R52" s="125" t="s">
        <v>43</v>
      </c>
      <c r="S52" s="127">
        <f>'勤務表'!S44</f>
        <v>0</v>
      </c>
      <c r="T52" s="127"/>
      <c r="U52" s="125" t="s">
        <v>44</v>
      </c>
      <c r="V52" s="127">
        <f>'勤務表'!V44</f>
        <v>0</v>
      </c>
      <c r="W52" s="127"/>
      <c r="X52" s="128" t="s">
        <v>45</v>
      </c>
      <c r="Y52" s="129">
        <f t="shared" si="14"/>
        <v>0</v>
      </c>
      <c r="Z52" s="129"/>
      <c r="AA52" s="129"/>
      <c r="AB52" s="121"/>
      <c r="AC52" s="121"/>
      <c r="AD52" s="121"/>
      <c r="AE52" s="125"/>
    </row>
    <row r="53" spans="1:31" ht="18" customHeight="1">
      <c r="A53" s="126" t="s">
        <v>54</v>
      </c>
      <c r="B53" s="127">
        <f>'勤務表'!B45</f>
        <v>0</v>
      </c>
      <c r="C53" s="127"/>
      <c r="D53" s="125" t="s">
        <v>43</v>
      </c>
      <c r="E53" s="127">
        <f>'勤務表'!E45</f>
        <v>0</v>
      </c>
      <c r="F53" s="127"/>
      <c r="G53" s="125" t="s">
        <v>44</v>
      </c>
      <c r="H53" s="127">
        <f>'勤務表'!H45</f>
        <v>0</v>
      </c>
      <c r="I53" s="127"/>
      <c r="J53" s="128" t="s">
        <v>45</v>
      </c>
      <c r="K53" s="129">
        <f t="shared" si="13"/>
        <v>0</v>
      </c>
      <c r="L53" s="129"/>
      <c r="M53" s="129"/>
      <c r="N53" s="121"/>
      <c r="O53" s="130" t="s">
        <v>25</v>
      </c>
      <c r="P53" s="127">
        <f>'勤務表'!P45</f>
        <v>0</v>
      </c>
      <c r="Q53" s="127"/>
      <c r="R53" s="125" t="s">
        <v>43</v>
      </c>
      <c r="S53" s="127">
        <f>'勤務表'!S45</f>
        <v>0</v>
      </c>
      <c r="T53" s="127"/>
      <c r="U53" s="125" t="s">
        <v>44</v>
      </c>
      <c r="V53" s="127">
        <f>'勤務表'!V45</f>
        <v>0</v>
      </c>
      <c r="W53" s="127"/>
      <c r="X53" s="128" t="s">
        <v>45</v>
      </c>
      <c r="Y53" s="129">
        <f t="shared" si="14"/>
        <v>0</v>
      </c>
      <c r="Z53" s="129"/>
      <c r="AA53" s="129"/>
      <c r="AB53" s="121"/>
      <c r="AC53" s="121"/>
      <c r="AD53" s="121"/>
      <c r="AE53" s="125"/>
    </row>
    <row r="54" spans="1:31" ht="18" customHeight="1">
      <c r="A54" s="126" t="s">
        <v>56</v>
      </c>
      <c r="B54" s="127">
        <f>'勤務表'!B46</f>
        <v>0</v>
      </c>
      <c r="C54" s="127"/>
      <c r="D54" s="125" t="s">
        <v>43</v>
      </c>
      <c r="E54" s="127">
        <f>'勤務表'!E46</f>
        <v>0</v>
      </c>
      <c r="F54" s="127"/>
      <c r="G54" s="125" t="s">
        <v>44</v>
      </c>
      <c r="H54" s="127">
        <f>'勤務表'!H46</f>
        <v>0</v>
      </c>
      <c r="I54" s="127"/>
      <c r="J54" s="128" t="s">
        <v>45</v>
      </c>
      <c r="K54" s="129">
        <f t="shared" si="13"/>
        <v>0</v>
      </c>
      <c r="L54" s="129"/>
      <c r="M54" s="129"/>
      <c r="N54" s="121"/>
      <c r="O54" s="130" t="s">
        <v>27</v>
      </c>
      <c r="P54" s="127">
        <f>'勤務表'!P46</f>
        <v>0</v>
      </c>
      <c r="Q54" s="127"/>
      <c r="R54" s="125" t="s">
        <v>43</v>
      </c>
      <c r="S54" s="127">
        <f>'勤務表'!S46</f>
        <v>0</v>
      </c>
      <c r="T54" s="127"/>
      <c r="U54" s="125" t="s">
        <v>44</v>
      </c>
      <c r="V54" s="127">
        <f>'勤務表'!V46</f>
        <v>0</v>
      </c>
      <c r="W54" s="127"/>
      <c r="X54" s="128" t="s">
        <v>45</v>
      </c>
      <c r="Y54" s="129">
        <f t="shared" si="14"/>
        <v>0</v>
      </c>
      <c r="Z54" s="129"/>
      <c r="AA54" s="129"/>
      <c r="AB54" s="121"/>
      <c r="AC54" s="121"/>
      <c r="AD54" s="121"/>
      <c r="AE54" s="125"/>
    </row>
    <row r="55" spans="1:31" ht="18" customHeight="1">
      <c r="A55" s="126" t="s">
        <v>57</v>
      </c>
      <c r="B55" s="127">
        <f>'勤務表'!B47</f>
        <v>0</v>
      </c>
      <c r="C55" s="127"/>
      <c r="D55" s="125" t="s">
        <v>43</v>
      </c>
      <c r="E55" s="127">
        <f>'勤務表'!E47</f>
        <v>0</v>
      </c>
      <c r="F55" s="127"/>
      <c r="G55" s="125" t="s">
        <v>44</v>
      </c>
      <c r="H55" s="127">
        <f>'勤務表'!H47</f>
        <v>0</v>
      </c>
      <c r="I55" s="127"/>
      <c r="J55" s="128" t="s">
        <v>45</v>
      </c>
      <c r="K55" s="129">
        <f t="shared" si="13"/>
        <v>0</v>
      </c>
      <c r="L55" s="129"/>
      <c r="M55" s="129"/>
      <c r="N55" s="121"/>
      <c r="O55" s="130" t="s">
        <v>29</v>
      </c>
      <c r="P55" s="127">
        <f>'勤務表'!P47</f>
        <v>0</v>
      </c>
      <c r="Q55" s="127"/>
      <c r="R55" s="125" t="s">
        <v>43</v>
      </c>
      <c r="S55" s="127">
        <f>'勤務表'!S47</f>
        <v>0</v>
      </c>
      <c r="T55" s="127"/>
      <c r="U55" s="125" t="s">
        <v>44</v>
      </c>
      <c r="V55" s="127">
        <f>'勤務表'!V47</f>
        <v>0</v>
      </c>
      <c r="W55" s="127"/>
      <c r="X55" s="128" t="s">
        <v>45</v>
      </c>
      <c r="Y55" s="129">
        <f t="shared" si="14"/>
        <v>0</v>
      </c>
      <c r="Z55" s="129"/>
      <c r="AA55" s="129"/>
      <c r="AB55" s="121"/>
      <c r="AC55" s="121"/>
      <c r="AD55" s="60"/>
      <c r="AE55" s="128"/>
    </row>
  </sheetData>
  <sheetProtection sheet="1" objects="1" scenarios="1" formatCells="0" formatColumns="0" formatRows="0" insertColumns="0" insertRows="0" insertHyperlinks="0" deleteColumns="0" deleteRows="0" sort="0"/>
  <mergeCells count="157">
    <mergeCell ref="H2:I2"/>
    <mergeCell ref="K2:L2"/>
    <mergeCell ref="Q2:R2"/>
    <mergeCell ref="T2:U2"/>
    <mergeCell ref="Z2:AD2"/>
    <mergeCell ref="AE2:AN2"/>
    <mergeCell ref="AP2:BE4"/>
    <mergeCell ref="H3:I3"/>
    <mergeCell ref="Z3:AD3"/>
    <mergeCell ref="AE3:AN3"/>
    <mergeCell ref="A5:A7"/>
    <mergeCell ref="B5:B7"/>
    <mergeCell ref="C5:F7"/>
    <mergeCell ref="G5:G7"/>
    <mergeCell ref="H5:N5"/>
    <mergeCell ref="O5:U5"/>
    <mergeCell ref="V5:AB5"/>
    <mergeCell ref="AC5:AI5"/>
    <mergeCell ref="AJ5:AL5"/>
    <mergeCell ref="AM5:AM7"/>
    <mergeCell ref="AN5:AN7"/>
    <mergeCell ref="A8:A9"/>
    <mergeCell ref="B8:B9"/>
    <mergeCell ref="C8:F9"/>
    <mergeCell ref="AN8:AN9"/>
    <mergeCell ref="A10:A11"/>
    <mergeCell ref="B10:B11"/>
    <mergeCell ref="C10:F11"/>
    <mergeCell ref="AN10:AN11"/>
    <mergeCell ref="A12:A13"/>
    <mergeCell ref="B12:B13"/>
    <mergeCell ref="C12:F13"/>
    <mergeCell ref="AN12:AN13"/>
    <mergeCell ref="A14:A15"/>
    <mergeCell ref="B14:B15"/>
    <mergeCell ref="C14:F15"/>
    <mergeCell ref="AN14:AN15"/>
    <mergeCell ref="A16:A17"/>
    <mergeCell ref="B16:B17"/>
    <mergeCell ref="C16:F17"/>
    <mergeCell ref="AN16:AN17"/>
    <mergeCell ref="A18:A19"/>
    <mergeCell ref="B18:B19"/>
    <mergeCell ref="C18:F19"/>
    <mergeCell ref="AN18:AN19"/>
    <mergeCell ref="A20:A21"/>
    <mergeCell ref="B20:B21"/>
    <mergeCell ref="C20:F21"/>
    <mergeCell ref="AN20:AN21"/>
    <mergeCell ref="A22:A23"/>
    <mergeCell ref="B22:B23"/>
    <mergeCell ref="C22:F23"/>
    <mergeCell ref="AN22:AN23"/>
    <mergeCell ref="A24:A25"/>
    <mergeCell ref="B24:B25"/>
    <mergeCell ref="C24:F25"/>
    <mergeCell ref="AN24:AN25"/>
    <mergeCell ref="A26:A27"/>
    <mergeCell ref="B26:B27"/>
    <mergeCell ref="C26:F27"/>
    <mergeCell ref="AN26:AN27"/>
    <mergeCell ref="A28:A29"/>
    <mergeCell ref="B28:B29"/>
    <mergeCell ref="C28:F29"/>
    <mergeCell ref="AN28:AN29"/>
    <mergeCell ref="A30:A31"/>
    <mergeCell ref="B30:B31"/>
    <mergeCell ref="C30:F31"/>
    <mergeCell ref="AN30:AN31"/>
    <mergeCell ref="A32:A33"/>
    <mergeCell ref="B32:B33"/>
    <mergeCell ref="C32:F33"/>
    <mergeCell ref="AN32:AN33"/>
    <mergeCell ref="A34:A35"/>
    <mergeCell ref="B34:B35"/>
    <mergeCell ref="C34:F35"/>
    <mergeCell ref="AN34:AN35"/>
    <mergeCell ref="A36:A37"/>
    <mergeCell ref="B36:B37"/>
    <mergeCell ref="C36:F37"/>
    <mergeCell ref="AN36:AN37"/>
    <mergeCell ref="A38:A39"/>
    <mergeCell ref="B38:B39"/>
    <mergeCell ref="C38:F39"/>
    <mergeCell ref="AN38:AN39"/>
    <mergeCell ref="A40:A41"/>
    <mergeCell ref="B40:B41"/>
    <mergeCell ref="C40:F41"/>
    <mergeCell ref="AN40:AN41"/>
    <mergeCell ref="A42:A43"/>
    <mergeCell ref="B42:B43"/>
    <mergeCell ref="C42:F43"/>
    <mergeCell ref="AN42:AN43"/>
    <mergeCell ref="A44:A45"/>
    <mergeCell ref="B44:B45"/>
    <mergeCell ref="C44:F45"/>
    <mergeCell ref="AN44:AN45"/>
    <mergeCell ref="AF47:AK47"/>
    <mergeCell ref="AL47:AM47"/>
    <mergeCell ref="AF48:AK48"/>
    <mergeCell ref="AL48:AM48"/>
    <mergeCell ref="B49:C49"/>
    <mergeCell ref="E49:F49"/>
    <mergeCell ref="H49:I49"/>
    <mergeCell ref="K49:M49"/>
    <mergeCell ref="P49:Q49"/>
    <mergeCell ref="S49:T49"/>
    <mergeCell ref="V49:W49"/>
    <mergeCell ref="Y49:AA49"/>
    <mergeCell ref="B50:C50"/>
    <mergeCell ref="E50:F50"/>
    <mergeCell ref="H50:I50"/>
    <mergeCell ref="K50:M50"/>
    <mergeCell ref="P50:Q50"/>
    <mergeCell ref="S50:T50"/>
    <mergeCell ref="V50:W50"/>
    <mergeCell ref="Y50:AA50"/>
    <mergeCell ref="B51:C51"/>
    <mergeCell ref="E51:F51"/>
    <mergeCell ref="H51:I51"/>
    <mergeCell ref="K51:M51"/>
    <mergeCell ref="P51:Q51"/>
    <mergeCell ref="S51:T51"/>
    <mergeCell ref="V51:W51"/>
    <mergeCell ref="Y51:AA51"/>
    <mergeCell ref="B52:C52"/>
    <mergeCell ref="E52:F52"/>
    <mergeCell ref="H52:I52"/>
    <mergeCell ref="K52:M52"/>
    <mergeCell ref="P52:Q52"/>
    <mergeCell ref="S52:T52"/>
    <mergeCell ref="V52:W52"/>
    <mergeCell ref="Y52:AA52"/>
    <mergeCell ref="B53:C53"/>
    <mergeCell ref="E53:F53"/>
    <mergeCell ref="H53:I53"/>
    <mergeCell ref="K53:M53"/>
    <mergeCell ref="P53:Q53"/>
    <mergeCell ref="S53:T53"/>
    <mergeCell ref="V53:W53"/>
    <mergeCell ref="Y53:AA53"/>
    <mergeCell ref="B54:C54"/>
    <mergeCell ref="E54:F54"/>
    <mergeCell ref="H54:I54"/>
    <mergeCell ref="K54:M54"/>
    <mergeCell ref="P54:Q54"/>
    <mergeCell ref="S54:T54"/>
    <mergeCell ref="V54:W54"/>
    <mergeCell ref="Y54:AA54"/>
    <mergeCell ref="B55:C55"/>
    <mergeCell ref="E55:F55"/>
    <mergeCell ref="H55:I55"/>
    <mergeCell ref="K55:M55"/>
    <mergeCell ref="P55:Q55"/>
    <mergeCell ref="S55:T55"/>
    <mergeCell ref="V55:W55"/>
    <mergeCell ref="Y55:AA55"/>
  </mergeCells>
  <conditionalFormatting sqref="H7:AL7">
    <cfRule type="expression" priority="1" dxfId="0" stopIfTrue="1">
      <formula>WEEKDAY(H7)=7</formula>
    </cfRule>
    <cfRule type="expression" priority="2" dxfId="1" stopIfTrue="1">
      <formula>WEEKDAY(H7)=1</formula>
    </cfRule>
  </conditionalFormatting>
  <conditionalFormatting sqref="K50:M55 AM5:AM45 Y50:AA55">
    <cfRule type="cellIs" priority="3" dxfId="2" operator="equal" stopIfTrue="1">
      <formula>0</formula>
    </cfRule>
  </conditionalFormatting>
  <conditionalFormatting sqref="AE2:AN3">
    <cfRule type="cellIs" priority="4" dxfId="5" operator="equal" stopIfTrue="1">
      <formula>0</formula>
    </cfRule>
  </conditionalFormatting>
  <conditionalFormatting sqref="B8:B45">
    <cfRule type="expression" priority="5" dxfId="6" stopIfTrue="1">
      <formula>LEFT(B8,2)="非常"</formula>
    </cfRule>
    <cfRule type="expression" priority="6" dxfId="7" stopIfTrue="1">
      <formula>LEFT(B8,2)="常勤"</formula>
    </cfRule>
  </conditionalFormatting>
  <conditionalFormatting sqref="AJ7:AL7">
    <cfRule type="expression" priority="7" dxfId="0" stopIfTrue="1">
      <formula>WEEKDAY(AJ7)=7</formula>
    </cfRule>
    <cfRule type="expression" priority="8" dxfId="1" stopIfTrue="1">
      <formula>WEEKDAY(AJ7)=1</formula>
    </cfRule>
  </conditionalFormatting>
  <conditionalFormatting sqref="B8:B45">
    <cfRule type="expression" priority="9" dxfId="3" stopIfTrue="1">
      <formula>LEFT(B8,2)="非常"</formula>
    </cfRule>
    <cfRule type="expression" priority="10" dxfId="4" stopIfTrue="1">
      <formula>LEFT(B8,2)="常勤"</formula>
    </cfRule>
  </conditionalFormatting>
  <dataValidations count="6">
    <dataValidation errorStyle="warning" type="time" allowBlank="1" showErrorMessage="1" error="時間形式（ ○○：○○ ）で入力してください！" sqref="B50:C55 E50:F55 H50:I55 P50:Q55 S50:T55 V50:W55">
      <formula1>0.003460648148148148</formula1>
      <formula2>0.9993055555555556</formula2>
    </dataValidation>
    <dataValidation type="decimal" allowBlank="1" showErrorMessage="1" error="実績には、勤務時間数（例…7：30勤務なら、7.5）を入力して下さい。" sqref="H9:AL9 H11:AL11 H13:AL13 H15:AL15 H17:AL17 H19:AL19 H21:AL21 H23:AL23 H25:AL25 H27:AL27 H29:AL29 H31:AL31 H33:AL33 H35:AL35 H37:AL37 H39:AL39 H41:AL41 H43:AL43 H45:AL45">
      <formula1>0.1</formula1>
      <formula2>24</formula2>
    </dataValidation>
    <dataValidation allowBlank="1" showErrorMessage="1" sqref="A8:A45 C8:F19 AN8:AN45 C20 C22 C24:F45">
      <formula1>0</formula1>
      <formula2>0</formula2>
    </dataValidation>
    <dataValidation type="whole" operator="greaterThanOrEqual" allowBlank="1" showErrorMessage="1" sqref="H2">
      <formula1>2010</formula1>
    </dataValidation>
    <dataValidation type="list" allowBlank="1" showErrorMessage="1" sqref="H8:AL8 H10:AL10 H12:AL12 H14:AL14 H16:AL16 H18:AL18 H20:AL20 H22:AL22 H24:AL24 H26:AL26 H28:AL28 H30:AL30 H32:AL32 H34:AL34 H36:AL36 H38:AL38 H40:AL40 H42:AL42 H44:AL44">
      <formula1>$AQ$7:$BB$7</formula1>
      <formula2>0</formula2>
    </dataValidation>
    <dataValidation type="list" allowBlank="1" showErrorMessage="1" sqref="B8:B20 B22:B24 B26:B28 B30:B32 B34:B36 B38:B40 B42:B45">
      <formula1>$BD$9:$BG$9</formula1>
      <formula2>0</formula2>
    </dataValidation>
  </dataValidation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H50"/>
  <sheetViews>
    <sheetView showGridLines="0" zoomScale="80" zoomScaleNormal="80" zoomScaleSheetLayoutView="85" workbookViewId="0" topLeftCell="A1">
      <selection activeCell="K2" sqref="K2"/>
    </sheetView>
  </sheetViews>
  <sheetFormatPr defaultColWidth="8.00390625" defaultRowHeight="12"/>
  <cols>
    <col min="1" max="1" width="14.00390625" style="1" customWidth="1"/>
    <col min="2" max="2" width="5.421875" style="1" customWidth="1"/>
    <col min="3" max="3" width="3.00390625" style="1" customWidth="1"/>
    <col min="4" max="4" width="3.57421875" style="1" customWidth="1"/>
    <col min="5" max="6" width="4.28125" style="1" customWidth="1"/>
    <col min="7" max="38" width="4.421875" style="1" customWidth="1"/>
    <col min="39" max="39" width="6.140625" style="1" customWidth="1"/>
    <col min="40" max="40" width="13.00390625" style="1" customWidth="1"/>
    <col min="41" max="42" width="8.00390625" style="1" customWidth="1"/>
    <col min="43" max="50" width="3.28125" style="1" customWidth="1"/>
    <col min="51" max="51" width="4.7109375" style="1" customWidth="1"/>
    <col min="52" max="56" width="4.28125" style="1" customWidth="1"/>
    <col min="57" max="63" width="3.28125" style="1" customWidth="1"/>
    <col min="64" max="16384" width="8.8515625" style="1" customWidth="1"/>
  </cols>
  <sheetData>
    <row r="1" spans="1:40" ht="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5.75" customHeight="1">
      <c r="A2" s="9" t="s">
        <v>1</v>
      </c>
      <c r="B2" s="10"/>
      <c r="C2" s="10"/>
      <c r="D2" s="10"/>
      <c r="E2" s="10"/>
      <c r="F2" s="10"/>
      <c r="G2" s="10"/>
      <c r="H2" s="131">
        <v>2018</v>
      </c>
      <c r="I2" s="131"/>
      <c r="J2" s="6" t="s">
        <v>2</v>
      </c>
      <c r="K2" s="131">
        <v>1</v>
      </c>
      <c r="L2" s="131"/>
      <c r="M2" s="3" t="s">
        <v>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 t="s">
        <v>4</v>
      </c>
      <c r="AA2" s="7"/>
      <c r="AB2" s="7"/>
      <c r="AC2" s="7"/>
      <c r="AD2" s="7"/>
      <c r="AE2" s="132"/>
      <c r="AF2" s="132"/>
      <c r="AG2" s="132"/>
      <c r="AH2" s="132"/>
      <c r="AI2" s="132"/>
      <c r="AJ2" s="132"/>
      <c r="AK2" s="132"/>
      <c r="AL2" s="132"/>
      <c r="AM2" s="132"/>
      <c r="AN2" s="132"/>
    </row>
    <row r="3" spans="1:40" ht="15.75" customHeight="1">
      <c r="A3" s="9"/>
      <c r="B3" s="10"/>
      <c r="C3" s="10"/>
      <c r="D3" s="10"/>
      <c r="E3" s="10"/>
      <c r="F3" s="10"/>
      <c r="G3" s="10"/>
      <c r="H3" s="118" t="s">
        <v>5</v>
      </c>
      <c r="I3" s="118"/>
      <c r="J3" s="3"/>
      <c r="K3" s="3"/>
      <c r="L3" s="3"/>
      <c r="M3" s="3"/>
      <c r="N3" s="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 t="s">
        <v>6</v>
      </c>
      <c r="AA3" s="7"/>
      <c r="AB3" s="7"/>
      <c r="AC3" s="7"/>
      <c r="AD3" s="7"/>
      <c r="AE3" s="132"/>
      <c r="AF3" s="132"/>
      <c r="AG3" s="132"/>
      <c r="AH3" s="132"/>
      <c r="AI3" s="132"/>
      <c r="AJ3" s="132"/>
      <c r="AK3" s="132"/>
      <c r="AL3" s="132"/>
      <c r="AM3" s="132"/>
      <c r="AN3" s="132"/>
    </row>
    <row r="4" spans="1:40" ht="18.75" customHeight="1">
      <c r="A4" s="133" t="s">
        <v>101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6"/>
      <c r="M4" s="6"/>
      <c r="N4" s="6"/>
      <c r="O4" s="6"/>
      <c r="P4" s="6"/>
      <c r="Q4" s="6"/>
      <c r="R4" s="6"/>
      <c r="S4" s="3"/>
      <c r="T4" s="3"/>
      <c r="U4" s="12"/>
      <c r="V4" s="10"/>
      <c r="W4" s="10"/>
      <c r="X4" s="10"/>
      <c r="Y4" s="10"/>
      <c r="Z4" s="12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" customHeight="1">
      <c r="A5" s="13" t="s">
        <v>7</v>
      </c>
      <c r="B5" s="14" t="s">
        <v>8</v>
      </c>
      <c r="C5" s="15" t="s">
        <v>9</v>
      </c>
      <c r="D5" s="15"/>
      <c r="E5" s="15"/>
      <c r="F5" s="15"/>
      <c r="G5" s="16"/>
      <c r="H5" s="17" t="s">
        <v>10</v>
      </c>
      <c r="I5" s="17"/>
      <c r="J5" s="17"/>
      <c r="K5" s="17"/>
      <c r="L5" s="17"/>
      <c r="M5" s="17"/>
      <c r="N5" s="17"/>
      <c r="O5" s="17" t="s">
        <v>11</v>
      </c>
      <c r="P5" s="17"/>
      <c r="Q5" s="17"/>
      <c r="R5" s="17"/>
      <c r="S5" s="17"/>
      <c r="T5" s="17"/>
      <c r="U5" s="17"/>
      <c r="V5" s="17" t="s">
        <v>12</v>
      </c>
      <c r="W5" s="17"/>
      <c r="X5" s="17"/>
      <c r="Y5" s="17"/>
      <c r="Z5" s="17"/>
      <c r="AA5" s="17"/>
      <c r="AB5" s="17"/>
      <c r="AC5" s="17" t="s">
        <v>13</v>
      </c>
      <c r="AD5" s="17"/>
      <c r="AE5" s="17"/>
      <c r="AF5" s="17"/>
      <c r="AG5" s="17"/>
      <c r="AH5" s="17"/>
      <c r="AI5" s="17"/>
      <c r="AJ5" s="18"/>
      <c r="AK5" s="18"/>
      <c r="AL5" s="18"/>
      <c r="AM5" s="19" t="s">
        <v>14</v>
      </c>
      <c r="AN5" s="20" t="s">
        <v>15</v>
      </c>
    </row>
    <row r="6" spans="1:55" ht="18" customHeight="1">
      <c r="A6" s="13"/>
      <c r="B6" s="14"/>
      <c r="C6" s="15"/>
      <c r="D6" s="15"/>
      <c r="E6" s="15"/>
      <c r="F6" s="15"/>
      <c r="G6" s="16"/>
      <c r="H6" s="21">
        <v>1</v>
      </c>
      <c r="I6" s="21">
        <v>2</v>
      </c>
      <c r="J6" s="21">
        <v>3</v>
      </c>
      <c r="K6" s="21">
        <v>4</v>
      </c>
      <c r="L6" s="21">
        <v>5</v>
      </c>
      <c r="M6" s="21">
        <v>6</v>
      </c>
      <c r="N6" s="21">
        <v>7</v>
      </c>
      <c r="O6" s="21">
        <v>8</v>
      </c>
      <c r="P6" s="21">
        <v>9</v>
      </c>
      <c r="Q6" s="21">
        <v>10</v>
      </c>
      <c r="R6" s="21">
        <v>11</v>
      </c>
      <c r="S6" s="21">
        <v>12</v>
      </c>
      <c r="T6" s="21">
        <v>13</v>
      </c>
      <c r="U6" s="21">
        <v>14</v>
      </c>
      <c r="V6" s="21">
        <v>15</v>
      </c>
      <c r="W6" s="21">
        <v>16</v>
      </c>
      <c r="X6" s="21">
        <v>17</v>
      </c>
      <c r="Y6" s="21">
        <v>18</v>
      </c>
      <c r="Z6" s="21">
        <v>19</v>
      </c>
      <c r="AA6" s="21">
        <v>20</v>
      </c>
      <c r="AB6" s="21">
        <v>21</v>
      </c>
      <c r="AC6" s="21">
        <v>22</v>
      </c>
      <c r="AD6" s="21">
        <v>23</v>
      </c>
      <c r="AE6" s="21">
        <v>24</v>
      </c>
      <c r="AF6" s="21">
        <v>25</v>
      </c>
      <c r="AG6" s="21">
        <v>26</v>
      </c>
      <c r="AH6" s="21">
        <v>27</v>
      </c>
      <c r="AI6" s="21">
        <v>28</v>
      </c>
      <c r="AJ6" s="22">
        <f>IF($K$2=2,IF(DAY(DATE($H$2,2,29))=29,29,"-"),29)</f>
        <v>29</v>
      </c>
      <c r="AK6" s="22">
        <f>IF($K$2=2,"-",30)</f>
        <v>30</v>
      </c>
      <c r="AL6" s="22">
        <f>IF(OR($K$2=2,$K$2=4,$K$2=6,$K$2=9,$K$2=11),"-",31)</f>
        <v>31</v>
      </c>
      <c r="AM6" s="19"/>
      <c r="AN6" s="20"/>
      <c r="AO6" s="134"/>
      <c r="AQ6" s="23" t="s">
        <v>17</v>
      </c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</row>
    <row r="7" spans="1:55" ht="18" customHeight="1">
      <c r="A7" s="13"/>
      <c r="B7" s="14"/>
      <c r="C7" s="15"/>
      <c r="D7" s="15"/>
      <c r="E7" s="15"/>
      <c r="F7" s="15"/>
      <c r="G7" s="16"/>
      <c r="H7" s="24">
        <f>DATE($H$2,$K$2,H6)</f>
        <v>43101</v>
      </c>
      <c r="I7" s="24">
        <f>DATE($H$2,$K$2,I6)</f>
        <v>43102</v>
      </c>
      <c r="J7" s="24">
        <f>DATE($H$2,$K$2,J6)</f>
        <v>43103</v>
      </c>
      <c r="K7" s="24">
        <f>DATE($H$2,$K$2,K6)</f>
        <v>43104</v>
      </c>
      <c r="L7" s="24">
        <f>DATE($H$2,$K$2,L6)</f>
        <v>43105</v>
      </c>
      <c r="M7" s="24">
        <f>DATE($H$2,$K$2,M6)</f>
        <v>43106</v>
      </c>
      <c r="N7" s="24">
        <f>DATE($H$2,$K$2,N6)</f>
        <v>43107</v>
      </c>
      <c r="O7" s="24">
        <f>DATE($H$2,$K$2,O6)</f>
        <v>43108</v>
      </c>
      <c r="P7" s="24">
        <f>DATE($H$2,$K$2,P6)</f>
        <v>43109</v>
      </c>
      <c r="Q7" s="24">
        <f>DATE($H$2,$K$2,Q6)</f>
        <v>43110</v>
      </c>
      <c r="R7" s="24">
        <f>DATE($H$2,$K$2,R6)</f>
        <v>43111</v>
      </c>
      <c r="S7" s="24">
        <f>DATE($H$2,$K$2,S6)</f>
        <v>43112</v>
      </c>
      <c r="T7" s="24">
        <f>DATE($H$2,$K$2,T6)</f>
        <v>43113</v>
      </c>
      <c r="U7" s="24">
        <f>DATE($H$2,$K$2,U6)</f>
        <v>43114</v>
      </c>
      <c r="V7" s="24">
        <f>DATE($H$2,$K$2,V6)</f>
        <v>43115</v>
      </c>
      <c r="W7" s="24">
        <f>DATE($H$2,$K$2,W6)</f>
        <v>43116</v>
      </c>
      <c r="X7" s="24">
        <f>DATE($H$2,$K$2,X6)</f>
        <v>43117</v>
      </c>
      <c r="Y7" s="24">
        <f>DATE($H$2,$K$2,Y6)</f>
        <v>43118</v>
      </c>
      <c r="Z7" s="24">
        <f>DATE($H$2,$K$2,Z6)</f>
        <v>43119</v>
      </c>
      <c r="AA7" s="24">
        <f>DATE($H$2,$K$2,AA6)</f>
        <v>43120</v>
      </c>
      <c r="AB7" s="24">
        <f>DATE($H$2,$K$2,AB6)</f>
        <v>43121</v>
      </c>
      <c r="AC7" s="24">
        <f>DATE($H$2,$K$2,AC6)</f>
        <v>43122</v>
      </c>
      <c r="AD7" s="24">
        <f>DATE($H$2,$K$2,AD6)</f>
        <v>43123</v>
      </c>
      <c r="AE7" s="24">
        <f>DATE($H$2,$K$2,AE6)</f>
        <v>43124</v>
      </c>
      <c r="AF7" s="24">
        <f>DATE($H$2,$K$2,AF6)</f>
        <v>43125</v>
      </c>
      <c r="AG7" s="24">
        <f>DATE($H$2,$K$2,AG6)</f>
        <v>43126</v>
      </c>
      <c r="AH7" s="24">
        <f>DATE($H$2,$K$2,AH6)</f>
        <v>43127</v>
      </c>
      <c r="AI7" s="24">
        <f>DATE($H$2,$K$2,AI6)</f>
        <v>43128</v>
      </c>
      <c r="AJ7" s="24">
        <f>_xlfn.IFERROR(DATE($H$2,$K$2,AJ6),"-")</f>
        <v>43129</v>
      </c>
      <c r="AK7" s="24">
        <f>_xlfn.IFERROR(DATE($H$2,$K$2,AK6),"-")</f>
        <v>43130</v>
      </c>
      <c r="AL7" s="24">
        <f>_xlfn.IFERROR(DATE($H$2,$K$2,AL6),"-")</f>
        <v>43131</v>
      </c>
      <c r="AM7" s="19"/>
      <c r="AN7" s="20"/>
      <c r="AQ7" s="135" t="s">
        <v>18</v>
      </c>
      <c r="AR7" s="135" t="s">
        <v>19</v>
      </c>
      <c r="AS7" s="135" t="s">
        <v>20</v>
      </c>
      <c r="AT7" s="135" t="s">
        <v>21</v>
      </c>
      <c r="AU7" s="135" t="s">
        <v>22</v>
      </c>
      <c r="AV7" s="135" t="s">
        <v>23</v>
      </c>
      <c r="AW7" s="135" t="s">
        <v>24</v>
      </c>
      <c r="AX7" s="135" t="s">
        <v>25</v>
      </c>
      <c r="AY7" s="23"/>
      <c r="AZ7" s="23"/>
      <c r="BA7" s="23"/>
      <c r="BB7" s="23"/>
      <c r="BC7" s="23"/>
    </row>
    <row r="8" spans="1:58" ht="14.25" customHeight="1">
      <c r="A8" s="26"/>
      <c r="B8" s="26"/>
      <c r="C8" s="27"/>
      <c r="D8" s="27"/>
      <c r="E8" s="27"/>
      <c r="F8" s="27"/>
      <c r="G8" s="28" t="s">
        <v>30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>
        <f>AQ8*$K$43+AR8*$Y$43+AS8*$K$44+AT8*$Y$44+AU8*$K$45+AV8*$Y$45+AW8*$K$46+AX8*$Y$46</f>
        <v>0</v>
      </c>
      <c r="AN8" s="26"/>
      <c r="AQ8" s="135">
        <f aca="true" t="shared" si="0" ref="AQ8:AQ15">COUNTIF(H8:AL8,"a")</f>
        <v>0</v>
      </c>
      <c r="AR8" s="135">
        <f aca="true" t="shared" si="1" ref="AR8:AR15">COUNTIF(H8:AL8,"b")</f>
        <v>0</v>
      </c>
      <c r="AS8" s="135">
        <f aca="true" t="shared" si="2" ref="AS8:AS15">COUNTIF(H8:AL8,"c")</f>
        <v>0</v>
      </c>
      <c r="AT8" s="135">
        <f aca="true" t="shared" si="3" ref="AT8:AT15">COUNTIF(H8:AL8,"d")</f>
        <v>0</v>
      </c>
      <c r="AU8" s="135">
        <f aca="true" t="shared" si="4" ref="AU8:AU15">COUNTIF(H8:AL8,"e")</f>
        <v>0</v>
      </c>
      <c r="AV8" s="135">
        <f aca="true" t="shared" si="5" ref="AV8:AV15">COUNTIF(H8:AL8,"f")</f>
        <v>0</v>
      </c>
      <c r="AW8" s="135">
        <f aca="true" t="shared" si="6" ref="AW8:AW15">COUNTIF(H8:AL8,"g")</f>
        <v>0</v>
      </c>
      <c r="AX8" s="135">
        <f aca="true" t="shared" si="7" ref="AX8:AX15">COUNTIF(H8:AL8,"h")</f>
        <v>0</v>
      </c>
      <c r="AY8" s="23"/>
      <c r="AZ8" s="23"/>
      <c r="BA8" s="23"/>
      <c r="BB8" s="23"/>
      <c r="BC8" s="23"/>
      <c r="BD8" s="31"/>
      <c r="BE8" s="31"/>
      <c r="BF8" s="31"/>
    </row>
    <row r="9" spans="1:55" ht="13.5" customHeight="1">
      <c r="A9" s="26"/>
      <c r="B9" s="26"/>
      <c r="C9" s="27"/>
      <c r="D9" s="27"/>
      <c r="E9" s="27"/>
      <c r="F9" s="27"/>
      <c r="G9" s="32" t="s">
        <v>31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>
        <f>SUM(H9:AL9)</f>
        <v>0</v>
      </c>
      <c r="AN9" s="26"/>
      <c r="AQ9" s="135">
        <f t="shared" si="0"/>
        <v>0</v>
      </c>
      <c r="AR9" s="135">
        <f t="shared" si="1"/>
        <v>0</v>
      </c>
      <c r="AS9" s="135">
        <f t="shared" si="2"/>
        <v>0</v>
      </c>
      <c r="AT9" s="135">
        <f t="shared" si="3"/>
        <v>0</v>
      </c>
      <c r="AU9" s="135">
        <f t="shared" si="4"/>
        <v>0</v>
      </c>
      <c r="AV9" s="135">
        <f t="shared" si="5"/>
        <v>0</v>
      </c>
      <c r="AW9" s="135">
        <f t="shared" si="6"/>
        <v>0</v>
      </c>
      <c r="AX9" s="135">
        <f t="shared" si="7"/>
        <v>0</v>
      </c>
      <c r="AY9" s="23"/>
      <c r="AZ9" s="136" t="s">
        <v>32</v>
      </c>
      <c r="BA9" s="136" t="s">
        <v>33</v>
      </c>
      <c r="BB9" s="136" t="s">
        <v>34</v>
      </c>
      <c r="BC9" s="136" t="s">
        <v>35</v>
      </c>
    </row>
    <row r="10" spans="1:55" ht="14.25" customHeight="1">
      <c r="A10" s="26"/>
      <c r="B10" s="26"/>
      <c r="C10" s="27"/>
      <c r="D10" s="27"/>
      <c r="E10" s="27"/>
      <c r="F10" s="27"/>
      <c r="G10" s="28" t="s">
        <v>30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0">
        <f>AQ10*$K$43+AR10*$Y$43+AS10*$K$44+AT10*$Y$44+AU10*$K$45+AV10*$Y$45+AW10*$K$46+AX10*$Y$46</f>
        <v>0</v>
      </c>
      <c r="AN10" s="38"/>
      <c r="AQ10" s="135">
        <f t="shared" si="0"/>
        <v>0</v>
      </c>
      <c r="AR10" s="135">
        <f t="shared" si="1"/>
        <v>0</v>
      </c>
      <c r="AS10" s="135">
        <f t="shared" si="2"/>
        <v>0</v>
      </c>
      <c r="AT10" s="135">
        <f t="shared" si="3"/>
        <v>0</v>
      </c>
      <c r="AU10" s="135">
        <f t="shared" si="4"/>
        <v>0</v>
      </c>
      <c r="AV10" s="135">
        <f t="shared" si="5"/>
        <v>0</v>
      </c>
      <c r="AW10" s="135">
        <f t="shared" si="6"/>
        <v>0</v>
      </c>
      <c r="AX10" s="135">
        <f t="shared" si="7"/>
        <v>0</v>
      </c>
      <c r="AY10" s="23"/>
      <c r="AZ10" s="23"/>
      <c r="BA10" s="23"/>
      <c r="BB10" s="23"/>
      <c r="BC10" s="23"/>
    </row>
    <row r="11" spans="1:55" ht="13.5" customHeight="1">
      <c r="A11" s="26"/>
      <c r="B11" s="26"/>
      <c r="C11" s="27"/>
      <c r="D11" s="27"/>
      <c r="E11" s="27"/>
      <c r="F11" s="27"/>
      <c r="G11" s="32" t="s">
        <v>31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9">
        <f>SUM(H11:AL11)</f>
        <v>0</v>
      </c>
      <c r="AN11" s="38"/>
      <c r="AQ11" s="135">
        <f t="shared" si="0"/>
        <v>0</v>
      </c>
      <c r="AR11" s="135">
        <f t="shared" si="1"/>
        <v>0</v>
      </c>
      <c r="AS11" s="135">
        <f t="shared" si="2"/>
        <v>0</v>
      </c>
      <c r="AT11" s="135">
        <f t="shared" si="3"/>
        <v>0</v>
      </c>
      <c r="AU11" s="135">
        <f t="shared" si="4"/>
        <v>0</v>
      </c>
      <c r="AV11" s="135">
        <f t="shared" si="5"/>
        <v>0</v>
      </c>
      <c r="AW11" s="135">
        <f t="shared" si="6"/>
        <v>0</v>
      </c>
      <c r="AX11" s="135">
        <f t="shared" si="7"/>
        <v>0</v>
      </c>
      <c r="AY11" s="23"/>
      <c r="AZ11" s="23"/>
      <c r="BA11" s="23"/>
      <c r="BB11" s="23"/>
      <c r="BC11" s="23"/>
    </row>
    <row r="12" spans="1:55" ht="14.25" customHeight="1">
      <c r="A12" s="26"/>
      <c r="B12" s="26"/>
      <c r="C12" s="27"/>
      <c r="D12" s="27"/>
      <c r="E12" s="27"/>
      <c r="F12" s="27"/>
      <c r="G12" s="28" t="s">
        <v>30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>
        <f>AQ12*$K$43+AR12*$Y$43+AS12*$K$44+AT12*$Y$44+AU12*$K$45+AV12*$Y$45+AW12*$K$46+AX12*$Y$46</f>
        <v>0</v>
      </c>
      <c r="AN12" s="26"/>
      <c r="AQ12" s="135">
        <f t="shared" si="0"/>
        <v>0</v>
      </c>
      <c r="AR12" s="135">
        <f t="shared" si="1"/>
        <v>0</v>
      </c>
      <c r="AS12" s="135">
        <f t="shared" si="2"/>
        <v>0</v>
      </c>
      <c r="AT12" s="135">
        <f t="shared" si="3"/>
        <v>0</v>
      </c>
      <c r="AU12" s="135">
        <f t="shared" si="4"/>
        <v>0</v>
      </c>
      <c r="AV12" s="135">
        <f t="shared" si="5"/>
        <v>0</v>
      </c>
      <c r="AW12" s="135">
        <f t="shared" si="6"/>
        <v>0</v>
      </c>
      <c r="AX12" s="135">
        <f t="shared" si="7"/>
        <v>0</v>
      </c>
      <c r="AY12" s="23"/>
      <c r="AZ12" s="23"/>
      <c r="BA12" s="23"/>
      <c r="BB12" s="23"/>
      <c r="BC12" s="23"/>
    </row>
    <row r="13" spans="1:55" ht="13.5" customHeight="1">
      <c r="A13" s="26"/>
      <c r="B13" s="26"/>
      <c r="C13" s="27"/>
      <c r="D13" s="27"/>
      <c r="E13" s="27"/>
      <c r="F13" s="27"/>
      <c r="G13" s="32" t="s">
        <v>31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9">
        <f>SUM(H13:AL13)</f>
        <v>0</v>
      </c>
      <c r="AN13" s="26"/>
      <c r="AQ13" s="135">
        <f t="shared" si="0"/>
        <v>0</v>
      </c>
      <c r="AR13" s="135">
        <f t="shared" si="1"/>
        <v>0</v>
      </c>
      <c r="AS13" s="135">
        <f t="shared" si="2"/>
        <v>0</v>
      </c>
      <c r="AT13" s="135">
        <f t="shared" si="3"/>
        <v>0</v>
      </c>
      <c r="AU13" s="135">
        <f t="shared" si="4"/>
        <v>0</v>
      </c>
      <c r="AV13" s="135">
        <f t="shared" si="5"/>
        <v>0</v>
      </c>
      <c r="AW13" s="135">
        <f t="shared" si="6"/>
        <v>0</v>
      </c>
      <c r="AX13" s="135">
        <f t="shared" si="7"/>
        <v>0</v>
      </c>
      <c r="AY13" s="23"/>
      <c r="AZ13" s="23"/>
      <c r="BA13" s="23"/>
      <c r="BB13" s="23"/>
      <c r="BC13" s="23"/>
    </row>
    <row r="14" spans="1:55" ht="14.25" customHeight="1">
      <c r="A14" s="26"/>
      <c r="B14" s="26"/>
      <c r="C14" s="27"/>
      <c r="D14" s="27"/>
      <c r="E14" s="27"/>
      <c r="F14" s="27"/>
      <c r="G14" s="28" t="s">
        <v>30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0">
        <f>AQ14*$K$43+AR14*$Y$43+AS14*$K$44+AT14*$Y$44+AU14*$K$45+AV14*$Y$45+AW14*$K$46+AX14*$Y$46</f>
        <v>0</v>
      </c>
      <c r="AN14" s="26"/>
      <c r="AQ14" s="135">
        <f t="shared" si="0"/>
        <v>0</v>
      </c>
      <c r="AR14" s="135">
        <f t="shared" si="1"/>
        <v>0</v>
      </c>
      <c r="AS14" s="135">
        <f t="shared" si="2"/>
        <v>0</v>
      </c>
      <c r="AT14" s="135">
        <f t="shared" si="3"/>
        <v>0</v>
      </c>
      <c r="AU14" s="135">
        <f t="shared" si="4"/>
        <v>0</v>
      </c>
      <c r="AV14" s="135">
        <f t="shared" si="5"/>
        <v>0</v>
      </c>
      <c r="AW14" s="135">
        <f t="shared" si="6"/>
        <v>0</v>
      </c>
      <c r="AX14" s="135">
        <f t="shared" si="7"/>
        <v>0</v>
      </c>
      <c r="AY14" s="23"/>
      <c r="AZ14" s="23"/>
      <c r="BA14" s="23"/>
      <c r="BB14" s="23"/>
      <c r="BC14" s="23"/>
    </row>
    <row r="15" spans="1:55" ht="13.5" customHeight="1">
      <c r="A15" s="26"/>
      <c r="B15" s="26"/>
      <c r="C15" s="27"/>
      <c r="D15" s="27"/>
      <c r="E15" s="27"/>
      <c r="F15" s="27"/>
      <c r="G15" s="32" t="s">
        <v>31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9">
        <f>SUM(H15:AL15)</f>
        <v>0</v>
      </c>
      <c r="AN15" s="26"/>
      <c r="AQ15" s="135">
        <f t="shared" si="0"/>
        <v>0</v>
      </c>
      <c r="AR15" s="135">
        <f t="shared" si="1"/>
        <v>0</v>
      </c>
      <c r="AS15" s="135">
        <f t="shared" si="2"/>
        <v>0</v>
      </c>
      <c r="AT15" s="135">
        <f t="shared" si="3"/>
        <v>0</v>
      </c>
      <c r="AU15" s="135">
        <f t="shared" si="4"/>
        <v>0</v>
      </c>
      <c r="AV15" s="135">
        <f t="shared" si="5"/>
        <v>0</v>
      </c>
      <c r="AW15" s="135">
        <f t="shared" si="6"/>
        <v>0</v>
      </c>
      <c r="AX15" s="135">
        <f t="shared" si="7"/>
        <v>0</v>
      </c>
      <c r="AY15" s="23"/>
      <c r="AZ15" s="23"/>
      <c r="BA15" s="23"/>
      <c r="BB15" s="23"/>
      <c r="BC15" s="23"/>
    </row>
    <row r="16" spans="1:40" ht="20.25" customHeight="1">
      <c r="A16" s="137" t="s">
        <v>102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38"/>
      <c r="O16" s="139" t="s">
        <v>103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4.25" customHeight="1">
      <c r="A17" s="140"/>
      <c r="B17" s="140"/>
      <c r="C17" s="141"/>
      <c r="D17" s="141"/>
      <c r="E17" s="141"/>
      <c r="F17" s="141"/>
      <c r="G17" s="142" t="s">
        <v>30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4">
        <f aca="true" t="shared" si="8" ref="AM17:AM38">SUM(H17:AL17)</f>
        <v>0</v>
      </c>
      <c r="AN17" s="140"/>
    </row>
    <row r="18" spans="1:40" ht="13.5" customHeight="1">
      <c r="A18" s="140"/>
      <c r="B18" s="140"/>
      <c r="C18" s="141"/>
      <c r="D18" s="141"/>
      <c r="E18" s="141"/>
      <c r="F18" s="141"/>
      <c r="G18" s="145" t="s">
        <v>31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39">
        <f t="shared" si="8"/>
        <v>0</v>
      </c>
      <c r="AN18" s="140"/>
    </row>
    <row r="19" spans="1:40" ht="14.25" customHeight="1">
      <c r="A19" s="140"/>
      <c r="B19" s="140"/>
      <c r="C19" s="141"/>
      <c r="D19" s="141"/>
      <c r="E19" s="141"/>
      <c r="F19" s="141"/>
      <c r="G19" s="142" t="s">
        <v>30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4">
        <f t="shared" si="8"/>
        <v>0</v>
      </c>
      <c r="AN19" s="140"/>
    </row>
    <row r="20" spans="1:40" ht="13.5" customHeight="1">
      <c r="A20" s="140"/>
      <c r="B20" s="140"/>
      <c r="C20" s="141"/>
      <c r="D20" s="141"/>
      <c r="E20" s="141"/>
      <c r="F20" s="141"/>
      <c r="G20" s="145" t="s">
        <v>31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39">
        <f t="shared" si="8"/>
        <v>0</v>
      </c>
      <c r="AN20" s="140"/>
    </row>
    <row r="21" spans="1:40" ht="14.25" customHeight="1">
      <c r="A21" s="140"/>
      <c r="B21" s="140"/>
      <c r="C21" s="147"/>
      <c r="D21" s="147"/>
      <c r="E21" s="147"/>
      <c r="F21" s="147"/>
      <c r="G21" s="142" t="s">
        <v>30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4">
        <f t="shared" si="8"/>
        <v>0</v>
      </c>
      <c r="AN21" s="140"/>
    </row>
    <row r="22" spans="1:40" ht="13.5" customHeight="1">
      <c r="A22" s="140"/>
      <c r="B22" s="140"/>
      <c r="C22" s="147"/>
      <c r="D22" s="147"/>
      <c r="E22" s="147"/>
      <c r="F22" s="147"/>
      <c r="G22" s="145" t="s">
        <v>31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39">
        <f t="shared" si="8"/>
        <v>0</v>
      </c>
      <c r="AN22" s="140"/>
    </row>
    <row r="23" spans="1:40" ht="14.25" customHeight="1">
      <c r="A23" s="140"/>
      <c r="B23" s="140"/>
      <c r="C23" s="147"/>
      <c r="D23" s="147"/>
      <c r="E23" s="147"/>
      <c r="F23" s="147"/>
      <c r="G23" s="142" t="s">
        <v>30</v>
      </c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4">
        <f t="shared" si="8"/>
        <v>0</v>
      </c>
      <c r="AN23" s="140"/>
    </row>
    <row r="24" spans="1:40" ht="13.5" customHeight="1">
      <c r="A24" s="140"/>
      <c r="B24" s="140"/>
      <c r="C24" s="147"/>
      <c r="D24" s="147"/>
      <c r="E24" s="147"/>
      <c r="F24" s="147"/>
      <c r="G24" s="145" t="s">
        <v>31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39">
        <f t="shared" si="8"/>
        <v>0</v>
      </c>
      <c r="AN24" s="140"/>
    </row>
    <row r="25" spans="1:40" ht="14.25" customHeight="1">
      <c r="A25" s="140"/>
      <c r="B25" s="140"/>
      <c r="C25" s="141"/>
      <c r="D25" s="141"/>
      <c r="E25" s="141"/>
      <c r="F25" s="141"/>
      <c r="G25" s="142" t="s">
        <v>30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4">
        <f t="shared" si="8"/>
        <v>0</v>
      </c>
      <c r="AN25" s="140"/>
    </row>
    <row r="26" spans="1:40" ht="13.5" customHeight="1">
      <c r="A26" s="140"/>
      <c r="B26" s="140"/>
      <c r="C26" s="141"/>
      <c r="D26" s="141"/>
      <c r="E26" s="141"/>
      <c r="F26" s="141"/>
      <c r="G26" s="145" t="s">
        <v>31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39">
        <f t="shared" si="8"/>
        <v>0</v>
      </c>
      <c r="AN26" s="140"/>
    </row>
    <row r="27" spans="1:40" ht="14.25" customHeight="1">
      <c r="A27" s="140"/>
      <c r="B27" s="140"/>
      <c r="C27" s="141"/>
      <c r="D27" s="141"/>
      <c r="E27" s="141"/>
      <c r="F27" s="141"/>
      <c r="G27" s="142" t="s">
        <v>30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4">
        <f t="shared" si="8"/>
        <v>0</v>
      </c>
      <c r="AN27" s="148"/>
    </row>
    <row r="28" spans="1:40" ht="13.5" customHeight="1">
      <c r="A28" s="140"/>
      <c r="B28" s="140"/>
      <c r="C28" s="141"/>
      <c r="D28" s="141"/>
      <c r="E28" s="141"/>
      <c r="F28" s="141"/>
      <c r="G28" s="145" t="s">
        <v>31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39">
        <f t="shared" si="8"/>
        <v>0</v>
      </c>
      <c r="AN28" s="148"/>
    </row>
    <row r="29" spans="1:40" ht="14.25" customHeight="1">
      <c r="A29" s="140"/>
      <c r="B29" s="140"/>
      <c r="C29" s="141"/>
      <c r="D29" s="141"/>
      <c r="E29" s="141"/>
      <c r="F29" s="141"/>
      <c r="G29" s="142" t="s">
        <v>30</v>
      </c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4">
        <f t="shared" si="8"/>
        <v>0</v>
      </c>
      <c r="AN29" s="140"/>
    </row>
    <row r="30" spans="1:40" ht="13.5" customHeight="1">
      <c r="A30" s="140"/>
      <c r="B30" s="140"/>
      <c r="C30" s="141"/>
      <c r="D30" s="141"/>
      <c r="E30" s="141"/>
      <c r="F30" s="141"/>
      <c r="G30" s="145" t="s">
        <v>31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39">
        <f t="shared" si="8"/>
        <v>0</v>
      </c>
      <c r="AN30" s="140"/>
    </row>
    <row r="31" spans="1:40" ht="14.25" customHeight="1">
      <c r="A31" s="140"/>
      <c r="B31" s="140"/>
      <c r="C31" s="141"/>
      <c r="D31" s="141"/>
      <c r="E31" s="141"/>
      <c r="F31" s="141"/>
      <c r="G31" s="142" t="s">
        <v>30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4">
        <f t="shared" si="8"/>
        <v>0</v>
      </c>
      <c r="AN31" s="148"/>
    </row>
    <row r="32" spans="1:40" ht="13.5" customHeight="1">
      <c r="A32" s="140"/>
      <c r="B32" s="140"/>
      <c r="C32" s="141"/>
      <c r="D32" s="141"/>
      <c r="E32" s="141"/>
      <c r="F32" s="141"/>
      <c r="G32" s="145" t="s">
        <v>31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39">
        <f t="shared" si="8"/>
        <v>0</v>
      </c>
      <c r="AN32" s="148"/>
    </row>
    <row r="33" spans="1:40" ht="14.25" customHeight="1">
      <c r="A33" s="140"/>
      <c r="B33" s="140"/>
      <c r="C33" s="141"/>
      <c r="D33" s="141"/>
      <c r="E33" s="141"/>
      <c r="F33" s="141"/>
      <c r="G33" s="142" t="s">
        <v>30</v>
      </c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4">
        <f t="shared" si="8"/>
        <v>0</v>
      </c>
      <c r="AN33" s="140"/>
    </row>
    <row r="34" spans="1:40" ht="13.5" customHeight="1">
      <c r="A34" s="140"/>
      <c r="B34" s="140"/>
      <c r="C34" s="141"/>
      <c r="D34" s="141"/>
      <c r="E34" s="141"/>
      <c r="F34" s="141"/>
      <c r="G34" s="145" t="s">
        <v>31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39">
        <f t="shared" si="8"/>
        <v>0</v>
      </c>
      <c r="AN34" s="140"/>
    </row>
    <row r="35" spans="1:40" ht="14.25" customHeight="1">
      <c r="A35" s="140"/>
      <c r="B35" s="140"/>
      <c r="C35" s="141"/>
      <c r="D35" s="141"/>
      <c r="E35" s="141"/>
      <c r="F35" s="141"/>
      <c r="G35" s="142" t="s">
        <v>30</v>
      </c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4">
        <f t="shared" si="8"/>
        <v>0</v>
      </c>
      <c r="AN35" s="148"/>
    </row>
    <row r="36" spans="1:40" ht="13.5" customHeight="1">
      <c r="A36" s="140"/>
      <c r="B36" s="140"/>
      <c r="C36" s="141"/>
      <c r="D36" s="141"/>
      <c r="E36" s="141"/>
      <c r="F36" s="141"/>
      <c r="G36" s="145" t="s">
        <v>31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39">
        <f t="shared" si="8"/>
        <v>0</v>
      </c>
      <c r="AN36" s="148"/>
    </row>
    <row r="37" spans="1:40" ht="14.25" customHeight="1">
      <c r="A37" s="140"/>
      <c r="B37" s="140"/>
      <c r="C37" s="141"/>
      <c r="D37" s="141"/>
      <c r="E37" s="141"/>
      <c r="F37" s="141"/>
      <c r="G37" s="142" t="s">
        <v>30</v>
      </c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4">
        <f t="shared" si="8"/>
        <v>0</v>
      </c>
      <c r="AN37" s="140"/>
    </row>
    <row r="38" spans="1:40" ht="13.5" customHeight="1">
      <c r="A38" s="140"/>
      <c r="B38" s="140"/>
      <c r="C38" s="141"/>
      <c r="D38" s="141"/>
      <c r="E38" s="141"/>
      <c r="F38" s="141"/>
      <c r="G38" s="145" t="s">
        <v>31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39">
        <f t="shared" si="8"/>
        <v>0</v>
      </c>
      <c r="AN38" s="140"/>
    </row>
    <row r="39" spans="1:40" ht="1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3"/>
      <c r="AE40" s="17" t="s">
        <v>104</v>
      </c>
      <c r="AF40" s="17"/>
      <c r="AG40" s="17"/>
      <c r="AH40" s="17"/>
      <c r="AI40" s="17"/>
      <c r="AJ40" s="17"/>
      <c r="AK40" s="17"/>
      <c r="AL40" s="149">
        <f aca="true" t="shared" si="9" ref="AL40:AL41">SUM(AM17,AM19,AM21,AM23,AM25,AM27,AM29,AM31,AM33,AM35,AM37)</f>
        <v>0</v>
      </c>
      <c r="AM40" s="149"/>
      <c r="AN40" s="6"/>
    </row>
    <row r="41" spans="1:40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3"/>
      <c r="AE41" s="17" t="s">
        <v>105</v>
      </c>
      <c r="AF41" s="17"/>
      <c r="AG41" s="17"/>
      <c r="AH41" s="17"/>
      <c r="AI41" s="17"/>
      <c r="AJ41" s="17"/>
      <c r="AK41" s="17"/>
      <c r="AL41" s="149">
        <f t="shared" si="9"/>
        <v>0</v>
      </c>
      <c r="AM41" s="149"/>
      <c r="AN41" s="6"/>
    </row>
    <row r="42" spans="1:40" ht="18" customHeight="1">
      <c r="A42" s="6"/>
      <c r="B42" s="42" t="s">
        <v>38</v>
      </c>
      <c r="C42" s="42"/>
      <c r="D42" s="43"/>
      <c r="E42" s="42" t="s">
        <v>39</v>
      </c>
      <c r="F42" s="42"/>
      <c r="G42" s="44"/>
      <c r="H42" s="42" t="s">
        <v>40</v>
      </c>
      <c r="I42" s="42"/>
      <c r="J42" s="44"/>
      <c r="K42" s="42" t="s">
        <v>41</v>
      </c>
      <c r="L42" s="42"/>
      <c r="M42" s="42"/>
      <c r="N42" s="44"/>
      <c r="O42" s="44"/>
      <c r="P42" s="42" t="s">
        <v>38</v>
      </c>
      <c r="Q42" s="42"/>
      <c r="R42" s="43"/>
      <c r="S42" s="42" t="s">
        <v>39</v>
      </c>
      <c r="T42" s="42"/>
      <c r="U42" s="44"/>
      <c r="V42" s="42" t="s">
        <v>40</v>
      </c>
      <c r="W42" s="42"/>
      <c r="X42" s="44"/>
      <c r="Y42" s="42" t="s">
        <v>41</v>
      </c>
      <c r="Z42" s="42"/>
      <c r="AA42" s="42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5" customHeight="1">
      <c r="A43" s="45" t="s">
        <v>42</v>
      </c>
      <c r="B43" s="150">
        <v>0.3333333333333333</v>
      </c>
      <c r="C43" s="150"/>
      <c r="D43" s="47" t="s">
        <v>43</v>
      </c>
      <c r="E43" s="150">
        <v>0.7083333333333334</v>
      </c>
      <c r="F43" s="150"/>
      <c r="G43" s="47" t="s">
        <v>44</v>
      </c>
      <c r="H43" s="150">
        <v>0.041666666666666664</v>
      </c>
      <c r="I43" s="150"/>
      <c r="J43" s="48" t="s">
        <v>45</v>
      </c>
      <c r="K43" s="49">
        <f aca="true" t="shared" si="10" ref="K43:K46">IF(OR(B43=0,E43=0),0,IF(E43&gt;B43,(DAY(E43-B43-H43)*24+HOUR(E43-B43-H43))+(MINUTE(E43-B43-H43)/60),(DAY(E43-B43-H43+1)*24+HOUR(E43-B43-H43+1))+(MINUTE(E43-B43-H43+1)/60)))</f>
        <v>728</v>
      </c>
      <c r="L43" s="49"/>
      <c r="M43" s="49"/>
      <c r="N43" s="6"/>
      <c r="O43" s="50" t="s">
        <v>19</v>
      </c>
      <c r="P43" s="150">
        <v>0.3541666666666667</v>
      </c>
      <c r="Q43" s="150"/>
      <c r="R43" s="47" t="s">
        <v>43</v>
      </c>
      <c r="S43" s="150">
        <v>0.6875</v>
      </c>
      <c r="T43" s="150"/>
      <c r="U43" s="47" t="s">
        <v>44</v>
      </c>
      <c r="V43" s="150">
        <v>0.041666666666666664</v>
      </c>
      <c r="W43" s="150"/>
      <c r="X43" s="48" t="s">
        <v>45</v>
      </c>
      <c r="Y43" s="49">
        <f aca="true" t="shared" si="11" ref="Y43:Y46">IF(OR(P43=0,S43=0),0,IF(S43&gt;P43,(DAY(S43-P43-V43)*24+HOUR(S43-P43-V43))+(MINUTE(S43-P43-V43)/60),(DAY(S43-P43-V43+1)*24+HOUR(S43-P43-V43+1))+(MINUTE(S43-P43-V43+1)/60)))</f>
        <v>727</v>
      </c>
      <c r="Z43" s="49"/>
      <c r="AA43" s="49"/>
      <c r="AB43" s="6"/>
      <c r="AC43" s="6"/>
      <c r="AD43" s="6"/>
      <c r="AE43" s="47"/>
      <c r="AF43" s="3"/>
      <c r="AG43" s="47"/>
      <c r="AH43" s="47"/>
      <c r="AI43" s="47"/>
      <c r="AJ43" s="47"/>
      <c r="AK43" s="151" t="s">
        <v>106</v>
      </c>
      <c r="AL43" s="152"/>
      <c r="AM43" s="152"/>
      <c r="AN43" s="53" t="s">
        <v>47</v>
      </c>
    </row>
    <row r="44" spans="1:40" ht="15" customHeight="1">
      <c r="A44" s="45" t="s">
        <v>48</v>
      </c>
      <c r="B44" s="150">
        <v>0.3541666666666667</v>
      </c>
      <c r="C44" s="150"/>
      <c r="D44" s="47" t="s">
        <v>43</v>
      </c>
      <c r="E44" s="150">
        <v>0.5</v>
      </c>
      <c r="F44" s="150"/>
      <c r="G44" s="47" t="s">
        <v>44</v>
      </c>
      <c r="H44" s="150">
        <v>0</v>
      </c>
      <c r="I44" s="150"/>
      <c r="J44" s="48" t="s">
        <v>45</v>
      </c>
      <c r="K44" s="49">
        <f t="shared" si="10"/>
        <v>723.5</v>
      </c>
      <c r="L44" s="49"/>
      <c r="M44" s="49"/>
      <c r="N44" s="6"/>
      <c r="O44" s="50" t="s">
        <v>21</v>
      </c>
      <c r="P44" s="150">
        <v>0.5416666666666666</v>
      </c>
      <c r="Q44" s="150"/>
      <c r="R44" s="47" t="s">
        <v>43</v>
      </c>
      <c r="S44" s="150">
        <v>0.6875</v>
      </c>
      <c r="T44" s="150"/>
      <c r="U44" s="47" t="s">
        <v>44</v>
      </c>
      <c r="V44" s="150">
        <v>0</v>
      </c>
      <c r="W44" s="150"/>
      <c r="X44" s="48" t="s">
        <v>45</v>
      </c>
      <c r="Y44" s="49">
        <f t="shared" si="11"/>
        <v>723.5</v>
      </c>
      <c r="Z44" s="49"/>
      <c r="AA44" s="49"/>
      <c r="AB44" s="6"/>
      <c r="AC44" s="6"/>
      <c r="AD44" s="6"/>
      <c r="AE44" s="47"/>
      <c r="AF44" s="3"/>
      <c r="AG44" s="47"/>
      <c r="AH44" s="47"/>
      <c r="AI44" s="47"/>
      <c r="AJ44" s="48"/>
      <c r="AK44" s="48"/>
      <c r="AL44" s="48"/>
      <c r="AM44" s="47"/>
      <c r="AN44" s="47"/>
    </row>
    <row r="45" spans="1:40" ht="15" customHeight="1">
      <c r="A45" s="45" t="s">
        <v>50</v>
      </c>
      <c r="B45" s="150"/>
      <c r="C45" s="150"/>
      <c r="D45" s="47" t="s">
        <v>43</v>
      </c>
      <c r="E45" s="150"/>
      <c r="F45" s="150"/>
      <c r="G45" s="47" t="s">
        <v>44</v>
      </c>
      <c r="H45" s="150">
        <v>0</v>
      </c>
      <c r="I45" s="150"/>
      <c r="J45" s="48" t="s">
        <v>45</v>
      </c>
      <c r="K45" s="49">
        <f t="shared" si="10"/>
        <v>0</v>
      </c>
      <c r="L45" s="49"/>
      <c r="M45" s="49"/>
      <c r="N45" s="6"/>
      <c r="O45" s="50" t="s">
        <v>23</v>
      </c>
      <c r="P45" s="150"/>
      <c r="Q45" s="150"/>
      <c r="R45" s="47" t="s">
        <v>43</v>
      </c>
      <c r="S45" s="150"/>
      <c r="T45" s="150"/>
      <c r="U45" s="47" t="s">
        <v>44</v>
      </c>
      <c r="V45" s="150">
        <v>0</v>
      </c>
      <c r="W45" s="150"/>
      <c r="X45" s="48" t="s">
        <v>45</v>
      </c>
      <c r="Y45" s="49">
        <f t="shared" si="11"/>
        <v>0</v>
      </c>
      <c r="Z45" s="49"/>
      <c r="AA45" s="49"/>
      <c r="AB45" s="6"/>
      <c r="AC45" s="6"/>
      <c r="AD45" s="6"/>
      <c r="AE45" s="151" t="s">
        <v>107</v>
      </c>
      <c r="AF45" s="153"/>
      <c r="AG45" s="153"/>
      <c r="AH45" s="53" t="s">
        <v>51</v>
      </c>
      <c r="AI45" s="48"/>
      <c r="AJ45" s="153"/>
      <c r="AK45" s="153"/>
      <c r="AL45" s="47" t="s">
        <v>52</v>
      </c>
      <c r="AM45" s="56" t="s">
        <v>53</v>
      </c>
      <c r="AN45" s="152"/>
    </row>
    <row r="46" spans="1:40" ht="15" customHeight="1">
      <c r="A46" s="45" t="s">
        <v>54</v>
      </c>
      <c r="B46" s="150"/>
      <c r="C46" s="150"/>
      <c r="D46" s="47" t="s">
        <v>43</v>
      </c>
      <c r="E46" s="150"/>
      <c r="F46" s="150"/>
      <c r="G46" s="47" t="s">
        <v>44</v>
      </c>
      <c r="H46" s="150">
        <v>0</v>
      </c>
      <c r="I46" s="150"/>
      <c r="J46" s="48" t="s">
        <v>45</v>
      </c>
      <c r="K46" s="49">
        <f t="shared" si="10"/>
        <v>0</v>
      </c>
      <c r="L46" s="49"/>
      <c r="M46" s="49"/>
      <c r="N46" s="6"/>
      <c r="O46" s="50" t="s">
        <v>25</v>
      </c>
      <c r="P46" s="150"/>
      <c r="Q46" s="150"/>
      <c r="R46" s="47" t="s">
        <v>43</v>
      </c>
      <c r="S46" s="150"/>
      <c r="T46" s="150"/>
      <c r="U46" s="47" t="s">
        <v>44</v>
      </c>
      <c r="V46" s="150">
        <v>0</v>
      </c>
      <c r="W46" s="150"/>
      <c r="X46" s="48" t="s">
        <v>45</v>
      </c>
      <c r="Y46" s="49">
        <f t="shared" si="11"/>
        <v>0</v>
      </c>
      <c r="Z46" s="49"/>
      <c r="AA46" s="49"/>
      <c r="AB46" s="6"/>
      <c r="AC46" s="6"/>
      <c r="AD46" s="6"/>
      <c r="AE46" s="47"/>
      <c r="AF46" s="154"/>
      <c r="AG46" s="47"/>
      <c r="AH46" s="47"/>
      <c r="AI46" s="47"/>
      <c r="AJ46" s="47"/>
      <c r="AK46" s="47"/>
      <c r="AL46" s="47"/>
      <c r="AM46" s="47"/>
      <c r="AN46" s="47"/>
    </row>
    <row r="47" spans="1:40" ht="17.25" customHeight="1">
      <c r="A47" s="3"/>
      <c r="B47" s="3"/>
      <c r="C47" s="3"/>
      <c r="D47" s="12"/>
      <c r="E47" s="12"/>
      <c r="F47" s="12"/>
      <c r="G47" s="12"/>
      <c r="H47" s="3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6"/>
      <c r="AC47" s="6"/>
      <c r="AD47" s="10"/>
      <c r="AE47" s="151" t="s">
        <v>108</v>
      </c>
      <c r="AF47" s="150"/>
      <c r="AG47" s="150"/>
      <c r="AH47" s="150"/>
      <c r="AI47" s="47" t="s">
        <v>43</v>
      </c>
      <c r="AJ47" s="150"/>
      <c r="AK47" s="150"/>
      <c r="AL47" s="150"/>
      <c r="AM47" s="47"/>
      <c r="AN47" s="3"/>
    </row>
    <row r="48" spans="1:40" ht="8.25" customHeight="1">
      <c r="A48" s="3"/>
      <c r="B48" s="3"/>
      <c r="C48" s="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4:40" ht="18" customHeight="1"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</row>
    <row r="50" spans="28:60" ht="15.75" customHeight="1">
      <c r="AB50" s="61" t="s">
        <v>61</v>
      </c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</row>
    <row r="51" ht="12"/>
    <row r="52" ht="12"/>
    <row r="53" ht="12"/>
    <row r="54" ht="12"/>
    <row r="55" ht="12"/>
    <row r="56" ht="12"/>
    <row r="63" ht="15" customHeight="1"/>
  </sheetData>
  <sheetProtection sheet="1" objects="1" scenarios="1" formatCells="0" formatColumns="0" formatRows="0" insertColumns="0" insertRows="0" insertHyperlinks="0" deleteRows="0" sort="0" autoFilter="0" pivotTables="0"/>
  <mergeCells count="128">
    <mergeCell ref="H2:I2"/>
    <mergeCell ref="K2:L2"/>
    <mergeCell ref="Z2:AD2"/>
    <mergeCell ref="AE2:AN2"/>
    <mergeCell ref="H3:I3"/>
    <mergeCell ref="Z3:AD3"/>
    <mergeCell ref="AE3:AN3"/>
    <mergeCell ref="A5:A7"/>
    <mergeCell ref="B5:B7"/>
    <mergeCell ref="C5:F7"/>
    <mergeCell ref="G5:G7"/>
    <mergeCell ref="H5:N5"/>
    <mergeCell ref="O5:U5"/>
    <mergeCell ref="V5:AB5"/>
    <mergeCell ref="AC5:AI5"/>
    <mergeCell ref="AJ5:AL5"/>
    <mergeCell ref="AM5:AM7"/>
    <mergeCell ref="AN5:AN7"/>
    <mergeCell ref="A8:A9"/>
    <mergeCell ref="B8:B9"/>
    <mergeCell ref="C8:F9"/>
    <mergeCell ref="AN8:AN9"/>
    <mergeCell ref="A10:A11"/>
    <mergeCell ref="B10:B11"/>
    <mergeCell ref="C10:F11"/>
    <mergeCell ref="AN10:AN11"/>
    <mergeCell ref="A12:A13"/>
    <mergeCell ref="B12:B13"/>
    <mergeCell ref="C12:F13"/>
    <mergeCell ref="AN12:AN13"/>
    <mergeCell ref="A14:A15"/>
    <mergeCell ref="B14:B15"/>
    <mergeCell ref="C14:F15"/>
    <mergeCell ref="AN14:AN15"/>
    <mergeCell ref="A17:A18"/>
    <mergeCell ref="B17:B18"/>
    <mergeCell ref="C17:F18"/>
    <mergeCell ref="AN17:AN18"/>
    <mergeCell ref="A19:A20"/>
    <mergeCell ref="B19:B20"/>
    <mergeCell ref="C19:F20"/>
    <mergeCell ref="AN19:AN20"/>
    <mergeCell ref="A21:A22"/>
    <mergeCell ref="B21:B22"/>
    <mergeCell ref="C21:F22"/>
    <mergeCell ref="AN21:AN22"/>
    <mergeCell ref="A23:A24"/>
    <mergeCell ref="B23:B24"/>
    <mergeCell ref="C23:F24"/>
    <mergeCell ref="AN23:AN24"/>
    <mergeCell ref="A25:A26"/>
    <mergeCell ref="B25:B26"/>
    <mergeCell ref="C25:F26"/>
    <mergeCell ref="AN25:AN26"/>
    <mergeCell ref="A27:A28"/>
    <mergeCell ref="B27:B28"/>
    <mergeCell ref="C27:F28"/>
    <mergeCell ref="AN27:AN28"/>
    <mergeCell ref="A29:A30"/>
    <mergeCell ref="B29:B30"/>
    <mergeCell ref="C29:F30"/>
    <mergeCell ref="AN29:AN30"/>
    <mergeCell ref="A31:A32"/>
    <mergeCell ref="B31:B32"/>
    <mergeCell ref="C31:F32"/>
    <mergeCell ref="AN31:AN32"/>
    <mergeCell ref="A33:A34"/>
    <mergeCell ref="B33:B34"/>
    <mergeCell ref="C33:F34"/>
    <mergeCell ref="AN33:AN34"/>
    <mergeCell ref="A35:A36"/>
    <mergeCell ref="B35:B36"/>
    <mergeCell ref="C35:F36"/>
    <mergeCell ref="AN35:AN36"/>
    <mergeCell ref="A37:A38"/>
    <mergeCell ref="B37:B38"/>
    <mergeCell ref="C37:F38"/>
    <mergeCell ref="AN37:AN38"/>
    <mergeCell ref="AE40:AK40"/>
    <mergeCell ref="AL40:AM40"/>
    <mergeCell ref="AE41:AK41"/>
    <mergeCell ref="AL41:AM41"/>
    <mergeCell ref="B42:C42"/>
    <mergeCell ref="E42:F42"/>
    <mergeCell ref="H42:I42"/>
    <mergeCell ref="K42:M42"/>
    <mergeCell ref="P42:Q42"/>
    <mergeCell ref="S42:T42"/>
    <mergeCell ref="V42:W42"/>
    <mergeCell ref="Y42:AA42"/>
    <mergeCell ref="B43:C43"/>
    <mergeCell ref="E43:F43"/>
    <mergeCell ref="H43:I43"/>
    <mergeCell ref="K43:M43"/>
    <mergeCell ref="P43:Q43"/>
    <mergeCell ref="S43:T43"/>
    <mergeCell ref="V43:W43"/>
    <mergeCell ref="Y43:AA43"/>
    <mergeCell ref="AL43:AM43"/>
    <mergeCell ref="B44:C44"/>
    <mergeCell ref="E44:F44"/>
    <mergeCell ref="H44:I44"/>
    <mergeCell ref="K44:M44"/>
    <mergeCell ref="P44:Q44"/>
    <mergeCell ref="S44:T44"/>
    <mergeCell ref="V44:W44"/>
    <mergeCell ref="Y44:AA44"/>
    <mergeCell ref="B45:C45"/>
    <mergeCell ref="E45:F45"/>
    <mergeCell ref="H45:I45"/>
    <mergeCell ref="K45:M45"/>
    <mergeCell ref="P45:Q45"/>
    <mergeCell ref="S45:T45"/>
    <mergeCell ref="V45:W45"/>
    <mergeCell ref="Y45:AA45"/>
    <mergeCell ref="AF45:AG45"/>
    <mergeCell ref="AJ45:AK45"/>
    <mergeCell ref="B46:C46"/>
    <mergeCell ref="E46:F46"/>
    <mergeCell ref="H46:I46"/>
    <mergeCell ref="K46:M46"/>
    <mergeCell ref="P46:Q46"/>
    <mergeCell ref="S46:T46"/>
    <mergeCell ref="V46:W46"/>
    <mergeCell ref="Y46:AA46"/>
    <mergeCell ref="AF47:AH47"/>
    <mergeCell ref="AJ47:AL47"/>
    <mergeCell ref="AB50:AN56"/>
  </mergeCells>
  <conditionalFormatting sqref="H7:AL7">
    <cfRule type="expression" priority="1" dxfId="0" stopIfTrue="1">
      <formula>WEEKDAY(H7)=7</formula>
    </cfRule>
    <cfRule type="expression" priority="2" dxfId="1" stopIfTrue="1">
      <formula>WEEKDAY(H7)=1</formula>
    </cfRule>
  </conditionalFormatting>
  <conditionalFormatting sqref="K43:K46 Y43:Y46 AM5:AM15 AM17:AM38">
    <cfRule type="cellIs" priority="3" dxfId="2" operator="equal" stopIfTrue="1">
      <formula>0</formula>
    </cfRule>
  </conditionalFormatting>
  <conditionalFormatting sqref="B8:B15 B17:B38">
    <cfRule type="expression" priority="4" dxfId="3" stopIfTrue="1">
      <formula>LEFT(B8,2)="非常"</formula>
    </cfRule>
    <cfRule type="expression" priority="5" dxfId="4" stopIfTrue="1">
      <formula>LEFT(B8,2)="常勤"</formula>
    </cfRule>
  </conditionalFormatting>
  <conditionalFormatting sqref="AJ7:AL7">
    <cfRule type="expression" priority="6" dxfId="0" stopIfTrue="1">
      <formula>WEEKDAY(AJ7)=7</formula>
    </cfRule>
    <cfRule type="expression" priority="7" dxfId="1" stopIfTrue="1">
      <formula>WEEKDAY(AJ7)=1</formula>
    </cfRule>
  </conditionalFormatting>
  <dataValidations count="11">
    <dataValidation errorStyle="warning" type="time" allowBlank="1" showErrorMessage="1" error="時間形式（ ○○：○○ ）で入力してください！" sqref="B43:B46 E43:E46 P43:P46 S43:S46">
      <formula1>0.003460648148148148</formula1>
      <formula2>0.9993055555555556</formula2>
    </dataValidation>
    <dataValidation errorStyle="warning" type="time" operator="lessThanOrEqual" allowBlank="1" showErrorMessage="1" error="時間形式（ ○○：○○ ）で入力してください！" sqref="H43:H46 V43:V46">
      <formula1>0.9993055555555556</formula1>
    </dataValidation>
    <dataValidation type="decimal" allowBlank="1" showErrorMessage="1" error="実績には、勤務時間数（例…7：30勤務なら、7.5）を入力して下さい。" sqref="H9:AL9 H11:AL11 H13:AL13 H15:AL15">
      <formula1>0.1</formula1>
      <formula2>24</formula2>
    </dataValidation>
    <dataValidation allowBlank="1" showErrorMessage="1" sqref="AE2:AN3 A8:A15 C8:F15 AN8:AN15 A17:A38 C17:F20 AN17:AN38 C21 C23 C25:F38">
      <formula1>0</formula1>
      <formula2>0</formula2>
    </dataValidation>
    <dataValidation type="whole" allowBlank="1" showErrorMessage="1" sqref="K2:L2">
      <formula1>1</formula1>
      <formula2>12</formula2>
    </dataValidation>
    <dataValidation type="whole" operator="greaterThanOrEqual" allowBlank="1" showErrorMessage="1" sqref="H2:I2">
      <formula1>2012</formula1>
    </dataValidation>
    <dataValidation type="list" allowBlank="1" showErrorMessage="1" sqref="H8:AL8 H10:AL10 H12:AL12 H14:AL14">
      <formula1>$AQ$7:$AX$7</formula1>
      <formula2>0</formula2>
    </dataValidation>
    <dataValidation type="list" allowBlank="1" showErrorMessage="1" sqref="B8:B15 B17:B21 B23 B25:B38">
      <formula1>$AZ$9:$BC$9</formula1>
      <formula2>0</formula2>
    </dataValidation>
    <dataValidation type="list" allowBlank="1" showErrorMessage="1" sqref="AN45">
      <formula1>"含む,含まない"</formula1>
      <formula2>0</formula2>
    </dataValidation>
    <dataValidation type="decimal" allowBlank="1" showErrorMessage="1" error="勤務時間数（例…7：30勤務なら、7.5）を入力して下さい。" sqref="H17:AL38">
      <formula1>0.1</formula1>
      <formula2>24</formula2>
    </dataValidation>
    <dataValidation type="list" allowBlank="1" showErrorMessage="1" sqref="AF45:AG45 AJ45:AK45">
      <formula1>"月,火,水,木,金,土,日"</formula1>
      <formula2>0</formula2>
    </dataValidation>
  </dataValidations>
  <printOptions horizontalCentered="1"/>
  <pageMargins left="0.2361111111111111" right="0.2361111111111111" top="0.4722222222222222" bottom="0.2361111111111111" header="0.5118055555555555" footer="0.5118055555555555"/>
  <pageSetup fitToHeight="1" fitToWidth="1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</dc:creator>
  <cp:keywords/>
  <dc:description/>
  <cp:lastModifiedBy/>
  <cp:lastPrinted>2015-09-29T06:47:46Z</cp:lastPrinted>
  <dcterms:created xsi:type="dcterms:W3CDTF">2003-03-31T12:07:54Z</dcterms:created>
  <dcterms:modified xsi:type="dcterms:W3CDTF">2017-12-19T01:22:33Z</dcterms:modified>
  <cp:category/>
  <cp:version/>
  <cp:contentType/>
  <cp:contentStatus/>
  <cp:revision>2</cp:revision>
</cp:coreProperties>
</file>