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4.介護・自立支援\#14 HPの修正等(報酬改定を含む)\271 【感染症】加算届の修正\03 届出様式例\"/>
    </mc:Choice>
  </mc:AlternateContent>
  <bookViews>
    <workbookView xWindow="0" yWindow="0" windowWidth="16170" windowHeight="9060"/>
  </bookViews>
  <sheets>
    <sheet name="申請様式" sheetId="1" r:id="rId1"/>
    <sheet name="利用延人員数計算シート（通所介護等）" sheetId="2" r:id="rId2"/>
  </sheets>
  <definedNames>
    <definedName name="_xlnm._FilterDatabase" localSheetId="0" hidden="1">申請様式!$B$15:$AF$28</definedName>
    <definedName name="_xlnm.Print_Area" localSheetId="0">申請様式!$A$1:$AI$50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J16" i="1" l="1"/>
  <c r="U39" i="1"/>
  <c r="U38" i="1"/>
  <c r="U37" i="1"/>
  <c r="U36" i="1"/>
  <c r="U35" i="1"/>
  <c r="AJ18" i="1"/>
  <c r="AK2" i="1"/>
  <c r="AK8" i="1" l="1"/>
  <c r="AJ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K18" i="1" l="1"/>
  <c r="Q56" i="1" l="1"/>
  <c r="W58" i="1" s="1"/>
  <c r="U34" i="1"/>
  <c r="AA36" i="1" s="1"/>
  <c r="AA41" i="1" l="1"/>
  <c r="AA40" i="1"/>
  <c r="AA38" i="1" l="1"/>
  <c r="AA37" i="1"/>
</calcChain>
</file>

<file path=xl/sharedStrings.xml><?xml version="1.0" encoding="utf-8"?>
<sst xmlns="http://schemas.openxmlformats.org/spreadsheetml/2006/main" count="130" uniqueCount="117">
  <si>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</si>
  <si>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</si>
  <si>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</si>
  <si>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</si>
  <si>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</si>
  <si>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</si>
  <si>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</si>
  <si>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</si>
  <si>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</si>
  <si>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</si>
  <si>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</si>
  <si>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</si>
  <si>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</si>
  <si>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</si>
  <si>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</si>
  <si>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</si>
  <si>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</si>
  <si>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</si>
  <si>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</si>
  <si>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</si>
  <si>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</si>
  <si>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</si>
  <si>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</si>
  <si>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</si>
  <si>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</si>
  <si>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</si>
  <si>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</si>
  <si>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</si>
  <si>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</si>
  <si>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</si>
  <si>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</si>
  <si>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</si>
  <si>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</si>
  <si>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</si>
  <si>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</si>
  <si>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</si>
  <si>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</si>
  <si>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</si>
  <si>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</si>
  <si>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</si>
  <si>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</si>
  <si>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</si>
  <si>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</si>
  <si>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</si>
  <si>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</si>
  <si>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</si>
  <si>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</si>
  <si>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</si>
  <si>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</si>
  <si>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</si>
  <si>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</si>
  <si>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</si>
  <si>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</si>
  <si>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</si>
  <si>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</si>
  <si>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</si>
  <si>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</si>
  <si>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</si>
  <si>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</si>
  <si>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</si>
  <si>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</si>
  <si>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</si>
  <si>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</si>
  <si>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</si>
  <si>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</si>
  <si>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</si>
  <si>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</si>
  <si>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</si>
  <si>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</si>
  <si>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</si>
  <si>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</si>
  <si>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</si>
  <si>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</si>
  <si>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</si>
  <si>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</si>
  <si>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</si>
  <si>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</si>
  <si>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</si>
  <si>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</si>
  <si>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</si>
  <si>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</si>
  <si>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</si>
  <si>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</si>
  <si>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</si>
  <si>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</si>
  <si>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</si>
  <si>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</si>
  <si>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</si>
  <si>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</si>
  <si>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</si>
  <si>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</si>
  <si>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</si>
  <si>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</si>
  <si>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</si>
  <si>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</si>
  <si>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</si>
  <si>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</si>
  <si>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</si>
  <si>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</si>
  <si>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</si>
  <si>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</si>
  <si>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</si>
  <si>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</si>
  <si>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</si>
  <si>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</si>
  <si>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</si>
  <si>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</si>
  <si>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</si>
  <si>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大阪デイサービス</t>
    <rPh sb="0" eb="2">
      <t>オオサカ</t>
    </rPh>
    <phoneticPr fontId="3"/>
  </si>
  <si>
    <t>大阪太郎</t>
    <rPh sb="0" eb="2">
      <t>オオサカ</t>
    </rPh>
    <rPh sb="2" eb="4">
      <t>タロウ</t>
    </rPh>
    <phoneticPr fontId="3"/>
  </si>
  <si>
    <t>00-0000-0000</t>
    <phoneticPr fontId="3"/>
  </si>
  <si>
    <t>oosaka-day@××××</t>
    <phoneticPr fontId="3"/>
  </si>
  <si>
    <r>
      <t>※　加算算定の届出を行った場合は、利用延人員数の減少が生じた月から適用(延長含む)終了月まで、各月の利用延人員数を入力してください。
※　</t>
    </r>
    <r>
      <rPr>
        <u/>
        <sz val="11.5"/>
        <color theme="1"/>
        <rFont val="Meiryo UI"/>
        <family val="3"/>
        <charset val="128"/>
      </rPr>
      <t>「加算算定の可否」欄に「否」が表示された場合は、速やかに都道府県・市町村に本様式を提出してください</t>
    </r>
    <r>
      <rPr>
        <sz val="11.5"/>
        <color theme="1"/>
        <rFont val="Meiryo UI"/>
        <family val="3"/>
        <charset val="128"/>
      </rPr>
      <t>。（提出を怠った場合は、加算に係る報酬について返還となる場合があり得るため、ご留意ください。なお、「可」が表示された場合は、本様式を提出する必要はありません。）</t>
    </r>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</si>
  <si>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（※加算の算定を延長する場合の記載例）</t>
    <rPh sb="2" eb="4">
      <t>カサン</t>
    </rPh>
    <rPh sb="5" eb="7">
      <t>サンテイ</t>
    </rPh>
    <rPh sb="8" eb="10">
      <t>エンチョウ</t>
    </rPh>
    <rPh sb="12" eb="14">
      <t>バアイ</t>
    </rPh>
    <rPh sb="15" eb="17">
      <t>キサイ</t>
    </rPh>
    <rPh sb="17" eb="18">
      <t>レイ</t>
    </rPh>
    <phoneticPr fontId="3"/>
  </si>
  <si>
    <r>
      <t>令和３年２月延人員数より４月から加算を適用している場合、
５月延人員数を入力し、「可」が表示され、
延長を希望する場合は、６月１５日までに７月以降</t>
    </r>
    <r>
      <rPr>
        <b/>
        <u/>
        <sz val="12"/>
        <color rgb="FFFF0000"/>
        <rFont val="ＭＳ ゴシック"/>
        <family val="3"/>
        <charset val="128"/>
      </rPr>
      <t>延長の届出</t>
    </r>
    <r>
      <rPr>
        <b/>
        <sz val="12"/>
        <color rgb="FFFF0000"/>
        <rFont val="ＭＳ ゴシック"/>
        <family val="3"/>
        <charset val="128"/>
      </rPr>
      <t>が必要。</t>
    </r>
    <rPh sb="0" eb="2">
      <t>レイワ</t>
    </rPh>
    <rPh sb="3" eb="4">
      <t>ネン</t>
    </rPh>
    <rPh sb="5" eb="6">
      <t>ガツ</t>
    </rPh>
    <rPh sb="6" eb="7">
      <t>ノ</t>
    </rPh>
    <rPh sb="7" eb="9">
      <t>ジンイン</t>
    </rPh>
    <rPh sb="9" eb="10">
      <t>スウ</t>
    </rPh>
    <rPh sb="13" eb="14">
      <t>ガツ</t>
    </rPh>
    <rPh sb="16" eb="18">
      <t>カサン</t>
    </rPh>
    <rPh sb="19" eb="21">
      <t>テキヨウ</t>
    </rPh>
    <rPh sb="25" eb="27">
      <t>バアイ</t>
    </rPh>
    <rPh sb="30" eb="31">
      <t>ガツ</t>
    </rPh>
    <rPh sb="31" eb="32">
      <t>ノ</t>
    </rPh>
    <rPh sb="32" eb="34">
      <t>ジンイン</t>
    </rPh>
    <rPh sb="34" eb="35">
      <t>スウ</t>
    </rPh>
    <rPh sb="36" eb="38">
      <t>ニュウリョク</t>
    </rPh>
    <rPh sb="41" eb="42">
      <t>カ</t>
    </rPh>
    <rPh sb="44" eb="46">
      <t>ヒョウジ</t>
    </rPh>
    <rPh sb="50" eb="52">
      <t>エンチョウ</t>
    </rPh>
    <rPh sb="53" eb="55">
      <t>キボウ</t>
    </rPh>
    <rPh sb="57" eb="59">
      <t>バアイ</t>
    </rPh>
    <rPh sb="62" eb="63">
      <t>ガツ</t>
    </rPh>
    <rPh sb="65" eb="66">
      <t>ニチ</t>
    </rPh>
    <rPh sb="70" eb="71">
      <t>ガツ</t>
    </rPh>
    <rPh sb="71" eb="73">
      <t>イコウ</t>
    </rPh>
    <rPh sb="73" eb="75">
      <t>エンチョウ</t>
    </rPh>
    <rPh sb="76" eb="78">
      <t>トドケデ</t>
    </rPh>
    <rPh sb="79" eb="81">
      <t>ヒツヨウ</t>
    </rPh>
    <phoneticPr fontId="3"/>
  </si>
  <si>
    <t>延長・終了の可否判断に使用する算定基礎は
当初の加算算定時の算定基礎を使用すること</t>
    <rPh sb="0" eb="2">
      <t>エンチョウ</t>
    </rPh>
    <rPh sb="3" eb="5">
      <t>シュウリョウ</t>
    </rPh>
    <rPh sb="6" eb="8">
      <t>カヒ</t>
    </rPh>
    <rPh sb="8" eb="10">
      <t>ハンダン</t>
    </rPh>
    <rPh sb="11" eb="13">
      <t>シヨウ</t>
    </rPh>
    <rPh sb="15" eb="17">
      <t>サンテイ</t>
    </rPh>
    <rPh sb="17" eb="19">
      <t>キソ</t>
    </rPh>
    <rPh sb="21" eb="23">
      <t>トウショ</t>
    </rPh>
    <rPh sb="24" eb="26">
      <t>カサン</t>
    </rPh>
    <rPh sb="26" eb="28">
      <t>サンテイ</t>
    </rPh>
    <rPh sb="28" eb="29">
      <t>トキ</t>
    </rPh>
    <rPh sb="30" eb="32">
      <t>サンテイ</t>
    </rPh>
    <rPh sb="32" eb="34">
      <t>キソ</t>
    </rPh>
    <rPh sb="35" eb="37">
      <t>シヨウ</t>
    </rPh>
    <phoneticPr fontId="3"/>
  </si>
  <si>
    <t>利用延人員数の減少に対応するための経営改善に時間を要するため</t>
    <rPh sb="0" eb="2">
      <t>リヨウ</t>
    </rPh>
    <rPh sb="2" eb="3">
      <t>ノ</t>
    </rPh>
    <rPh sb="3" eb="5">
      <t>ジンイン</t>
    </rPh>
    <rPh sb="5" eb="6">
      <t>スウ</t>
    </rPh>
    <rPh sb="7" eb="9">
      <t>ゲンショウ</t>
    </rPh>
    <rPh sb="10" eb="12">
      <t>タイオウ</t>
    </rPh>
    <rPh sb="17" eb="19">
      <t>ケイエイ</t>
    </rPh>
    <rPh sb="19" eb="21">
      <t>カイゼン</t>
    </rPh>
    <rPh sb="22" eb="24">
      <t>ジカン</t>
    </rPh>
    <rPh sb="25" eb="26">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</si>
</sst>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 numFmtId="182" formatCode="#,##0.00_ ;[Red]\-#,##0.00\ "/>
  </numFmts>
  <fonts count="34"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
      <u/>
      <sz val="11.5"/>
      <color theme="1"/>
      <name val="Meiryo UI"/>
      <family val="3"/>
      <charset val="128"/>
    </font>
    <font>
      <b/>
      <sz val="14"/>
      <color rgb="FFFF0000"/>
      <name val="Meiryo UI"/>
      <family val="3"/>
      <charset val="128"/>
    </font>
    <font>
      <b/>
      <sz val="12"/>
      <color rgb="FFFF0000"/>
      <name val="ＭＳ ゴシック"/>
      <family val="3"/>
      <charset val="128"/>
    </font>
    <font>
      <b/>
      <u/>
      <sz val="12"/>
      <color rgb="FFFF0000"/>
      <name val="ＭＳ ゴシック"/>
      <family val="3"/>
      <charset val="128"/>
    </font>
    <font>
      <sz val="11"/>
      <color rgb="FFFF0000"/>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46">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30" fillId="0" borderId="0" xfId="0" applyFont="1" applyAlignment="1">
      <alignment horizontal="right" vertical="center"/>
    </xf>
    <xf numFmtId="0" fontId="31" fillId="0" borderId="0" xfId="0" applyFont="1" applyAlignment="1">
      <alignment horizontal="left" vertical="center" wrapText="1"/>
    </xf>
    <xf numFmtId="176" fontId="2" fillId="0" borderId="0" xfId="0" applyNumberFormat="1" applyFont="1" applyAlignment="1">
      <alignment horizontal="left" vertical="center"/>
    </xf>
    <xf numFmtId="177" fontId="2" fillId="0" borderId="0" xfId="2" applyNumberFormat="1" applyFont="1" applyAlignment="1">
      <alignment horizontal="left" vertical="center"/>
    </xf>
    <xf numFmtId="0" fontId="0" fillId="0" borderId="0" xfId="0" applyAlignment="1">
      <alignment horizontal="left"/>
    </xf>
    <xf numFmtId="0" fontId="31" fillId="0" borderId="0" xfId="0" applyFont="1" applyAlignment="1">
      <alignment horizontal="left" vertical="center" wrapText="1"/>
    </xf>
    <xf numFmtId="0" fontId="31" fillId="0" borderId="0" xfId="0" applyFont="1" applyAlignment="1">
      <alignment horizontal="lef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4" fillId="3"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182" fontId="2" fillId="3" borderId="3" xfId="2" applyNumberFormat="1" applyFont="1" applyFill="1" applyBorder="1" applyAlignment="1">
      <alignment horizontal="center" vertical="center"/>
    </xf>
    <xf numFmtId="182" fontId="2" fillId="3" borderId="2" xfId="2" applyNumberFormat="1"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8" fillId="0" borderId="4" xfId="5" applyFont="1" applyFill="1" applyBorder="1" applyAlignment="1" applyProtection="1">
      <alignment horizontal="left" vertical="top" wrapText="1"/>
    </xf>
    <xf numFmtId="0" fontId="28"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33" fillId="3" borderId="13" xfId="0" applyFont="1" applyFill="1" applyBorder="1" applyAlignment="1">
      <alignment horizontal="left" vertical="top"/>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68035</xdr:colOff>
      <xdr:row>37</xdr:row>
      <xdr:rowOff>204108</xdr:rowOff>
    </xdr:from>
    <xdr:to>
      <xdr:col>30</xdr:col>
      <xdr:colOff>204106</xdr:colOff>
      <xdr:row>39</xdr:row>
      <xdr:rowOff>81643</xdr:rowOff>
    </xdr:to>
    <xdr:sp macro="" textlink="">
      <xdr:nvSpPr>
        <xdr:cNvPr id="3" name="楕円 2"/>
        <xdr:cNvSpPr/>
      </xdr:nvSpPr>
      <xdr:spPr>
        <a:xfrm>
          <a:off x="7211785" y="10246179"/>
          <a:ext cx="1564821" cy="42182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231321</xdr:colOff>
      <xdr:row>50</xdr:row>
      <xdr:rowOff>68036</xdr:rowOff>
    </xdr:from>
    <xdr:to>
      <xdr:col>32</xdr:col>
      <xdr:colOff>272144</xdr:colOff>
      <xdr:row>76</xdr:row>
      <xdr:rowOff>231322</xdr:rowOff>
    </xdr:to>
    <xdr:cxnSp macro="">
      <xdr:nvCxnSpPr>
        <xdr:cNvPr id="6" name="直線コネクタ 5"/>
        <xdr:cNvCxnSpPr/>
      </xdr:nvCxnSpPr>
      <xdr:spPr>
        <a:xfrm flipH="1">
          <a:off x="231321" y="13892893"/>
          <a:ext cx="9184823" cy="723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136071</xdr:colOff>
      <xdr:row>60</xdr:row>
      <xdr:rowOff>176893</xdr:rowOff>
    </xdr:from>
    <xdr:to>
      <xdr:col>21</xdr:col>
      <xdr:colOff>149679</xdr:colOff>
      <xdr:row>65</xdr:row>
      <xdr:rowOff>231321</xdr:rowOff>
    </xdr:to>
    <xdr:sp macro="" textlink="">
      <xdr:nvSpPr>
        <xdr:cNvPr id="9" name="テキスト ボックス 8"/>
        <xdr:cNvSpPr txBox="1"/>
      </xdr:nvSpPr>
      <xdr:spPr>
        <a:xfrm>
          <a:off x="3279321" y="16723179"/>
          <a:ext cx="2871108" cy="1415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3%</a:t>
          </a:r>
          <a:r>
            <a:rPr kumimoji="1" lang="ja-JP" altLang="en-US" sz="2000"/>
            <a:t>加算算定の場合は、特例適用届のシートは記入不要</a:t>
          </a:r>
        </a:p>
      </xdr:txBody>
    </xdr:sp>
    <xdr:clientData/>
  </xdr:twoCellAnchor>
  <xdr:twoCellAnchor>
    <xdr:from>
      <xdr:col>31</xdr:col>
      <xdr:colOff>13608</xdr:colOff>
      <xdr:row>38</xdr:row>
      <xdr:rowOff>136072</xdr:rowOff>
    </xdr:from>
    <xdr:to>
      <xdr:col>33</xdr:col>
      <xdr:colOff>217714</xdr:colOff>
      <xdr:row>38</xdr:row>
      <xdr:rowOff>136072</xdr:rowOff>
    </xdr:to>
    <xdr:cxnSp macro="">
      <xdr:nvCxnSpPr>
        <xdr:cNvPr id="5" name="直線矢印コネクタ 4"/>
        <xdr:cNvCxnSpPr/>
      </xdr:nvCxnSpPr>
      <xdr:spPr>
        <a:xfrm>
          <a:off x="8871858" y="10450286"/>
          <a:ext cx="775606"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258536</xdr:colOff>
      <xdr:row>16</xdr:row>
      <xdr:rowOff>217715</xdr:rowOff>
    </xdr:from>
    <xdr:to>
      <xdr:col>29</xdr:col>
      <xdr:colOff>108857</xdr:colOff>
      <xdr:row>18</xdr:row>
      <xdr:rowOff>95250</xdr:rowOff>
    </xdr:to>
    <xdr:sp macro="" textlink="">
      <xdr:nvSpPr>
        <xdr:cNvPr id="8" name="楕円 7"/>
        <xdr:cNvSpPr/>
      </xdr:nvSpPr>
      <xdr:spPr>
        <a:xfrm>
          <a:off x="6830786" y="4694465"/>
          <a:ext cx="1564821" cy="42182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176893</xdr:colOff>
      <xdr:row>17</xdr:row>
      <xdr:rowOff>136071</xdr:rowOff>
    </xdr:from>
    <xdr:to>
      <xdr:col>33</xdr:col>
      <xdr:colOff>231321</xdr:colOff>
      <xdr:row>17</xdr:row>
      <xdr:rowOff>136071</xdr:rowOff>
    </xdr:to>
    <xdr:cxnSp macro="">
      <xdr:nvCxnSpPr>
        <xdr:cNvPr id="10" name="直線矢印コネクタ 9"/>
        <xdr:cNvCxnSpPr/>
      </xdr:nvCxnSpPr>
      <xdr:spPr>
        <a:xfrm>
          <a:off x="8463643" y="4884964"/>
          <a:ext cx="1197428"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52"/>
  <sheetViews>
    <sheetView tabSelected="1" view="pageBreakPreview" topLeftCell="A31" zoomScale="70" zoomScaleNormal="100" zoomScaleSheetLayoutView="70" workbookViewId="0">
      <selection activeCell="AG46" sqref="AG46"/>
    </sheetView>
  </sheetViews>
  <sheetFormatPr defaultRowHeight="19.5" x14ac:dyDescent="0.4"/>
  <cols>
    <col min="1" max="20" width="3.75" style="1" customWidth="1"/>
    <col min="21" max="21" width="3.75" style="2" customWidth="1"/>
    <col min="22" max="34" width="3.75" style="1" customWidth="1"/>
    <col min="35" max="35" width="81.25" style="1" customWidth="1"/>
    <col min="36" max="36" width="9.875" style="10" customWidth="1"/>
    <col min="37" max="37" width="13.25" style="1" customWidth="1"/>
    <col min="38" max="38" width="14.75" style="1" customWidth="1"/>
    <col min="39" max="16384" width="9" style="1"/>
  </cols>
  <sheetData>
    <row r="1" spans="1:38" ht="21" x14ac:dyDescent="0.4">
      <c r="A1" s="163" t="s">
        <v>22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row>
    <row r="2" spans="1:38" ht="21.95" customHeight="1" x14ac:dyDescent="0.4">
      <c r="AF2" s="97" t="s">
        <v>113</v>
      </c>
      <c r="AJ2" s="10" t="s">
        <v>51</v>
      </c>
      <c r="AK2" s="12">
        <f>IF(G11="","",VLOOKUP(G11,AJ3:AK7,2,FALSE))</f>
        <v>1</v>
      </c>
    </row>
    <row r="3" spans="1:38" ht="26.25" customHeight="1" x14ac:dyDescent="0.4">
      <c r="B3" s="167" t="s">
        <v>106</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9"/>
      <c r="AJ3" s="10" t="s">
        <v>36</v>
      </c>
      <c r="AK3" s="10">
        <v>1</v>
      </c>
    </row>
    <row r="4" spans="1:38" ht="26.25" customHeight="1" x14ac:dyDescent="0.4">
      <c r="B4" s="170"/>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2"/>
      <c r="AJ4" s="10" t="s">
        <v>37</v>
      </c>
      <c r="AK4" s="10">
        <v>2</v>
      </c>
    </row>
    <row r="5" spans="1:38" ht="26.25" customHeight="1" x14ac:dyDescent="0.4">
      <c r="B5" s="173"/>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2"/>
      <c r="AJ5" s="10" t="s">
        <v>3</v>
      </c>
      <c r="AK5" s="10">
        <v>3</v>
      </c>
    </row>
    <row r="6" spans="1:38" ht="26.25" customHeight="1" x14ac:dyDescent="0.4">
      <c r="B6" s="174"/>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6"/>
      <c r="AJ6" s="10" t="s">
        <v>2</v>
      </c>
      <c r="AK6" s="10">
        <v>4</v>
      </c>
    </row>
    <row r="7" spans="1:38" ht="21.95" customHeight="1" x14ac:dyDescent="0.4">
      <c r="AJ7" s="10" t="s">
        <v>0</v>
      </c>
      <c r="AK7" s="10">
        <v>5</v>
      </c>
    </row>
    <row r="8" spans="1:38" ht="21.95" customHeight="1" x14ac:dyDescent="0.4">
      <c r="B8" s="3" t="s">
        <v>18</v>
      </c>
      <c r="U8" s="1"/>
      <c r="AJ8" s="10" t="s">
        <v>50</v>
      </c>
      <c r="AK8" s="11">
        <f>IF(AND(COUNTIF(V11,"*")=1,OR(AK2=1,AK2=2,)),VLOOKUP(V11,AJ9:AK11,2,FALSE),"")</f>
        <v>6</v>
      </c>
    </row>
    <row r="9" spans="1:38" ht="21.95" customHeight="1" x14ac:dyDescent="0.4">
      <c r="B9" s="129" t="s">
        <v>9</v>
      </c>
      <c r="C9" s="129"/>
      <c r="D9" s="129"/>
      <c r="E9" s="129"/>
      <c r="F9" s="129"/>
      <c r="G9" s="144">
        <v>2770000000</v>
      </c>
      <c r="H9" s="144"/>
      <c r="I9" s="144"/>
      <c r="J9" s="144"/>
      <c r="K9" s="129" t="s">
        <v>8</v>
      </c>
      <c r="L9" s="129"/>
      <c r="M9" s="129"/>
      <c r="N9" s="129"/>
      <c r="O9" s="181" t="s">
        <v>108</v>
      </c>
      <c r="P9" s="181"/>
      <c r="Q9" s="181"/>
      <c r="R9" s="181"/>
      <c r="S9" s="181"/>
      <c r="T9" s="181"/>
      <c r="U9" s="181"/>
      <c r="V9" s="181"/>
      <c r="W9" s="181"/>
      <c r="X9" s="181"/>
      <c r="Y9" s="182"/>
      <c r="Z9" s="182"/>
      <c r="AA9" s="182"/>
      <c r="AB9" s="182"/>
      <c r="AJ9" s="10" t="s">
        <v>38</v>
      </c>
      <c r="AK9" s="10">
        <v>6</v>
      </c>
    </row>
    <row r="10" spans="1:38" ht="21.95" customHeight="1" x14ac:dyDescent="0.4">
      <c r="B10" s="164" t="s">
        <v>7</v>
      </c>
      <c r="C10" s="165"/>
      <c r="D10" s="165"/>
      <c r="E10" s="165"/>
      <c r="F10" s="166"/>
      <c r="G10" s="148" t="s">
        <v>109</v>
      </c>
      <c r="H10" s="149"/>
      <c r="I10" s="149"/>
      <c r="J10" s="150"/>
      <c r="K10" s="164" t="s">
        <v>6</v>
      </c>
      <c r="L10" s="165"/>
      <c r="M10" s="165"/>
      <c r="N10" s="166"/>
      <c r="O10" s="148" t="s">
        <v>110</v>
      </c>
      <c r="P10" s="149"/>
      <c r="Q10" s="149"/>
      <c r="R10" s="149"/>
      <c r="S10" s="149"/>
      <c r="T10" s="150"/>
      <c r="U10" s="145" t="s">
        <v>5</v>
      </c>
      <c r="V10" s="146"/>
      <c r="W10" s="146"/>
      <c r="X10" s="147"/>
      <c r="Y10" s="148" t="s">
        <v>111</v>
      </c>
      <c r="Z10" s="149"/>
      <c r="AA10" s="149"/>
      <c r="AB10" s="149"/>
      <c r="AC10" s="149"/>
      <c r="AD10" s="149"/>
      <c r="AE10" s="149"/>
      <c r="AF10" s="150"/>
      <c r="AJ10" s="10" t="s">
        <v>33</v>
      </c>
      <c r="AK10" s="10">
        <v>7</v>
      </c>
    </row>
    <row r="11" spans="1:38" ht="21.95" customHeight="1" x14ac:dyDescent="0.4">
      <c r="B11" s="129" t="s">
        <v>4</v>
      </c>
      <c r="C11" s="129"/>
      <c r="D11" s="129"/>
      <c r="E11" s="129"/>
      <c r="F11" s="129"/>
      <c r="G11" s="177" t="s">
        <v>36</v>
      </c>
      <c r="H11" s="178"/>
      <c r="I11" s="178"/>
      <c r="J11" s="178"/>
      <c r="K11" s="178"/>
      <c r="L11" s="178"/>
      <c r="M11" s="178"/>
      <c r="N11" s="178"/>
      <c r="O11" s="178"/>
      <c r="P11" s="178"/>
      <c r="Q11" s="179"/>
      <c r="R11" s="145" t="s">
        <v>35</v>
      </c>
      <c r="S11" s="146"/>
      <c r="T11" s="146"/>
      <c r="U11" s="147"/>
      <c r="V11" s="177" t="s">
        <v>38</v>
      </c>
      <c r="W11" s="178"/>
      <c r="X11" s="178"/>
      <c r="Y11" s="178"/>
      <c r="Z11" s="178"/>
      <c r="AA11" s="178"/>
      <c r="AB11" s="179"/>
      <c r="AJ11" s="10" t="s">
        <v>34</v>
      </c>
      <c r="AK11" s="10">
        <v>8</v>
      </c>
    </row>
    <row r="12" spans="1:38" ht="17.25" customHeight="1" x14ac:dyDescent="0.4">
      <c r="B12" s="180" t="s">
        <v>39</v>
      </c>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2"/>
      <c r="AK12" s="10"/>
    </row>
    <row r="13" spans="1:38" ht="17.25" customHeight="1" x14ac:dyDescent="0.4">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2"/>
    </row>
    <row r="14" spans="1:38" ht="18" customHeight="1" x14ac:dyDescent="0.4">
      <c r="U14" s="1"/>
    </row>
    <row r="15" spans="1:38" ht="21.95" customHeight="1" x14ac:dyDescent="0.4">
      <c r="B15" s="3" t="s">
        <v>29</v>
      </c>
      <c r="U15" s="1"/>
      <c r="AJ15" s="10" t="s">
        <v>45</v>
      </c>
    </row>
    <row r="16" spans="1:38" ht="21.95" customHeight="1" x14ac:dyDescent="0.4">
      <c r="B16" s="104" t="s">
        <v>46</v>
      </c>
      <c r="C16" s="105"/>
      <c r="D16" s="105"/>
      <c r="E16" s="105"/>
      <c r="F16" s="105"/>
      <c r="G16" s="105"/>
      <c r="H16" s="105"/>
      <c r="I16" s="105"/>
      <c r="J16" s="105"/>
      <c r="K16" s="106"/>
      <c r="L16" s="164" t="s">
        <v>40</v>
      </c>
      <c r="M16" s="165"/>
      <c r="N16" s="149">
        <v>3</v>
      </c>
      <c r="O16" s="149"/>
      <c r="P16" s="8" t="s">
        <v>41</v>
      </c>
      <c r="Q16" s="149">
        <v>2</v>
      </c>
      <c r="R16" s="149"/>
      <c r="S16" s="9" t="s">
        <v>42</v>
      </c>
      <c r="T16"/>
      <c r="U16"/>
      <c r="AD16"/>
      <c r="AE16"/>
      <c r="AJ16" s="99" t="str">
        <f>L16&amp;N16&amp;P16&amp;Q16&amp;S16&amp;"１日"</f>
        <v>令和3年2月１日</v>
      </c>
      <c r="AK16" s="15"/>
      <c r="AL16" s="15"/>
    </row>
    <row r="17" spans="2:38" ht="21.95" customHeight="1" x14ac:dyDescent="0.4">
      <c r="B17" s="104" t="s">
        <v>52</v>
      </c>
      <c r="C17" s="105"/>
      <c r="D17" s="105"/>
      <c r="E17" s="105"/>
      <c r="F17" s="105"/>
      <c r="G17" s="105"/>
      <c r="H17" s="105"/>
      <c r="I17" s="105"/>
      <c r="J17" s="105"/>
      <c r="K17" s="105"/>
      <c r="L17" s="105"/>
      <c r="M17" s="105"/>
      <c r="N17" s="105"/>
      <c r="O17" s="106"/>
      <c r="P17" s="161">
        <v>620</v>
      </c>
      <c r="Q17" s="162"/>
      <c r="R17" s="162"/>
      <c r="S17" s="6" t="s">
        <v>1</v>
      </c>
      <c r="AJ17" s="10" t="s">
        <v>44</v>
      </c>
      <c r="AK17" s="7" t="s">
        <v>43</v>
      </c>
    </row>
    <row r="18" spans="2:38" ht="21.95" customHeight="1" x14ac:dyDescent="0.4">
      <c r="B18" s="143" t="s">
        <v>96</v>
      </c>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51">
        <v>681.82</v>
      </c>
      <c r="AA18" s="152"/>
      <c r="AB18" s="152"/>
      <c r="AC18" s="4" t="s">
        <v>1</v>
      </c>
      <c r="AI18" s="102" t="s">
        <v>115</v>
      </c>
      <c r="AJ18" s="100">
        <f>(Z18-P17)/Z18</f>
        <v>9.0669091549089267E-2</v>
      </c>
      <c r="AK18" s="13">
        <f>AJ18</f>
        <v>9.0669091549089267E-2</v>
      </c>
    </row>
    <row r="19" spans="2:38" ht="21.95" customHeight="1" x14ac:dyDescent="0.2">
      <c r="B19" s="153" t="s">
        <v>24</v>
      </c>
      <c r="C19" s="154"/>
      <c r="D19" s="154"/>
      <c r="E19" s="154"/>
      <c r="F19" s="154"/>
      <c r="G19" s="154"/>
      <c r="H19" s="155" t="str">
        <f>IF(P17="","",IF(AND(H20="否",ROUND(AJ18,4)&gt;=0.05),"可","否"))</f>
        <v>可</v>
      </c>
      <c r="I19" s="156"/>
      <c r="J19" s="157"/>
      <c r="N19" s="5"/>
      <c r="O19" s="5"/>
      <c r="P19" s="5"/>
      <c r="Q19" s="5"/>
      <c r="R19" s="5"/>
      <c r="S19" s="5"/>
      <c r="T19" s="5"/>
      <c r="U19" s="5"/>
      <c r="V19" s="5"/>
      <c r="W19" s="5"/>
      <c r="X19" s="5"/>
      <c r="Y19" s="5"/>
      <c r="Z19" s="5"/>
      <c r="AA19" s="5"/>
      <c r="AB19" s="5"/>
      <c r="AC19" s="5"/>
      <c r="AD19" s="5"/>
      <c r="AE19" s="5"/>
      <c r="AF19" s="5"/>
      <c r="AI19" s="103"/>
      <c r="AJ19" s="89" t="s">
        <v>86</v>
      </c>
      <c r="AK19" s="89" t="s">
        <v>87</v>
      </c>
    </row>
    <row r="20" spans="2:38" ht="21.95" customHeight="1" x14ac:dyDescent="0.4">
      <c r="B20" s="104" t="s">
        <v>10</v>
      </c>
      <c r="C20" s="105"/>
      <c r="D20" s="105"/>
      <c r="E20" s="105"/>
      <c r="F20" s="105"/>
      <c r="G20" s="105"/>
      <c r="H20" s="158" t="str">
        <f>IF(N16="","",IF(AND(AJ20="可",AK20="可"),"可","否"))</f>
        <v>否</v>
      </c>
      <c r="I20" s="159"/>
      <c r="J20" s="160"/>
      <c r="N20" s="5"/>
      <c r="O20" s="5"/>
      <c r="P20" s="5"/>
      <c r="Q20" s="5"/>
      <c r="R20" s="5"/>
      <c r="S20" s="5"/>
      <c r="T20" s="5"/>
      <c r="U20" s="5"/>
      <c r="V20" s="5"/>
      <c r="W20" s="5"/>
      <c r="X20" s="5"/>
      <c r="Y20" s="5"/>
      <c r="Z20" s="5"/>
      <c r="AE20" s="5"/>
      <c r="AF20" s="5"/>
      <c r="AJ20" s="89" t="str">
        <f>IF(P17="","",IF(OR(AND(AK8=7,P17&lt;=750),(AND(AK8=8,P17&lt;=900))),"可","否"))</f>
        <v>否</v>
      </c>
      <c r="AK20" s="88" t="str">
        <f>IF(AND(N16=3,OR(Q16=2,Q16=3)),"否","可")</f>
        <v>否</v>
      </c>
      <c r="AL20"/>
    </row>
    <row r="21" spans="2:38" ht="20.25" customHeight="1" x14ac:dyDescent="0.4">
      <c r="B21" s="115" t="s">
        <v>105</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row>
    <row r="22" spans="2:38" ht="20.25" customHeight="1" x14ac:dyDescent="0.4">
      <c r="B22" s="115"/>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row>
    <row r="23" spans="2:38" ht="20.25" customHeight="1" x14ac:dyDescent="0.4">
      <c r="B23" s="115"/>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row>
    <row r="24" spans="2:38" ht="20.25" customHeight="1" x14ac:dyDescent="0.4">
      <c r="B24" s="115"/>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row>
    <row r="25" spans="2:38" ht="20.25" customHeight="1" x14ac:dyDescent="0.4">
      <c r="B25" s="115"/>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row>
    <row r="26" spans="2:38" ht="20.25" customHeight="1" x14ac:dyDescent="0.4">
      <c r="B26" s="115"/>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row>
    <row r="27" spans="2:38" ht="20.25" customHeight="1" x14ac:dyDescent="0.4">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row>
    <row r="28" spans="2:38" ht="20.25" customHeight="1" x14ac:dyDescent="0.4">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row>
    <row r="29" spans="2:38" ht="18" customHeight="1" x14ac:dyDescent="0.4">
      <c r="N29" s="2"/>
      <c r="O29" s="2"/>
      <c r="P29" s="2"/>
      <c r="Q29" s="2"/>
      <c r="R29" s="2"/>
      <c r="S29" s="2"/>
      <c r="U29" s="1"/>
    </row>
    <row r="30" spans="2:38" ht="21.95" customHeight="1" x14ac:dyDescent="0.4">
      <c r="B30" s="126" t="s">
        <v>23</v>
      </c>
      <c r="C30" s="127"/>
      <c r="D30" s="127"/>
      <c r="E30" s="127"/>
      <c r="F30" s="127"/>
      <c r="G30" s="127"/>
      <c r="H30" s="127"/>
      <c r="I30" s="128"/>
      <c r="K30" s="14" t="s">
        <v>53</v>
      </c>
      <c r="N30" s="2"/>
      <c r="O30" s="2"/>
      <c r="P30" s="2"/>
      <c r="Q30" s="2"/>
      <c r="R30" s="2"/>
      <c r="S30" s="2"/>
      <c r="U30" s="1"/>
    </row>
    <row r="31" spans="2:38" ht="21.95" customHeight="1" x14ac:dyDescent="0.4">
      <c r="B31" s="3" t="s">
        <v>49</v>
      </c>
    </row>
    <row r="32" spans="2:38" ht="21.95" customHeight="1" x14ac:dyDescent="0.4">
      <c r="B32" s="129"/>
      <c r="C32" s="129"/>
      <c r="D32" s="129"/>
      <c r="E32" s="129"/>
      <c r="F32" s="129"/>
      <c r="G32" s="129"/>
      <c r="H32" s="129"/>
      <c r="I32" s="129"/>
      <c r="J32" s="129"/>
      <c r="K32" s="129"/>
      <c r="L32" s="129" t="s">
        <v>15</v>
      </c>
      <c r="M32" s="129"/>
      <c r="N32" s="129"/>
      <c r="O32" s="129"/>
      <c r="P32" s="129"/>
      <c r="Q32" s="130" t="s">
        <v>47</v>
      </c>
      <c r="R32" s="130"/>
      <c r="S32" s="130"/>
      <c r="T32" s="130"/>
      <c r="U32" s="129" t="s">
        <v>16</v>
      </c>
      <c r="V32" s="129"/>
      <c r="W32" s="129"/>
      <c r="X32" s="129"/>
      <c r="Y32" s="111"/>
      <c r="Z32" s="112"/>
      <c r="AA32" s="131" t="s">
        <v>30</v>
      </c>
      <c r="AB32" s="129"/>
      <c r="AC32" s="129"/>
      <c r="AD32" s="129"/>
      <c r="AH32"/>
      <c r="AI32"/>
      <c r="AJ32" s="101"/>
      <c r="AK32"/>
      <c r="AL32"/>
    </row>
    <row r="33" spans="2:38" ht="21.95" customHeight="1" x14ac:dyDescent="0.4">
      <c r="B33" s="129"/>
      <c r="C33" s="129"/>
      <c r="D33" s="129"/>
      <c r="E33" s="129"/>
      <c r="F33" s="129"/>
      <c r="G33" s="129"/>
      <c r="H33" s="129"/>
      <c r="I33" s="129"/>
      <c r="J33" s="129"/>
      <c r="K33" s="129"/>
      <c r="L33" s="129"/>
      <c r="M33" s="129"/>
      <c r="N33" s="129"/>
      <c r="O33" s="129"/>
      <c r="P33" s="129"/>
      <c r="Q33" s="130"/>
      <c r="R33" s="130"/>
      <c r="S33" s="130"/>
      <c r="T33" s="130"/>
      <c r="U33" s="129"/>
      <c r="V33" s="129"/>
      <c r="W33" s="129"/>
      <c r="X33" s="129"/>
      <c r="Y33" s="111"/>
      <c r="Z33" s="112"/>
      <c r="AA33" s="129"/>
      <c r="AB33" s="129"/>
      <c r="AC33" s="129"/>
      <c r="AD33" s="129"/>
      <c r="AH33"/>
      <c r="AI33"/>
      <c r="AJ33" s="101"/>
      <c r="AK33"/>
      <c r="AL33"/>
    </row>
    <row r="34" spans="2:38" ht="21.95" customHeight="1" x14ac:dyDescent="0.4">
      <c r="B34" s="104" t="s">
        <v>46</v>
      </c>
      <c r="C34" s="105"/>
      <c r="D34" s="105"/>
      <c r="E34" s="105"/>
      <c r="F34" s="105"/>
      <c r="G34" s="105"/>
      <c r="H34" s="105"/>
      <c r="I34" s="105"/>
      <c r="J34" s="105"/>
      <c r="K34" s="106"/>
      <c r="L34" s="107">
        <f>IF(N16="","",EOMONTH(AJ16,0))</f>
        <v>44255</v>
      </c>
      <c r="M34" s="107"/>
      <c r="N34" s="107"/>
      <c r="O34" s="107"/>
      <c r="P34" s="107"/>
      <c r="Q34" s="118">
        <f>IF($P$17=0,"",$P$17)</f>
        <v>620</v>
      </c>
      <c r="R34" s="119"/>
      <c r="S34" s="119"/>
      <c r="T34" s="119"/>
      <c r="U34" s="140">
        <f t="shared" ref="U34:U39" si="0">IF(Q34="","",ROUND(($Z$18-Q34)/$Z$18,4))</f>
        <v>9.0700000000000003E-2</v>
      </c>
      <c r="V34" s="141"/>
      <c r="W34" s="141"/>
      <c r="X34" s="141"/>
      <c r="Y34" s="111"/>
      <c r="Z34" s="112"/>
      <c r="AA34" s="120"/>
      <c r="AB34" s="121"/>
      <c r="AC34" s="121"/>
      <c r="AD34" s="122"/>
      <c r="AH34"/>
      <c r="AI34"/>
      <c r="AJ34" s="101"/>
      <c r="AK34"/>
      <c r="AL34"/>
    </row>
    <row r="35" spans="2:38" ht="21.95" customHeight="1" x14ac:dyDescent="0.4">
      <c r="B35" s="104" t="s">
        <v>25</v>
      </c>
      <c r="C35" s="105"/>
      <c r="D35" s="105"/>
      <c r="E35" s="105"/>
      <c r="F35" s="105"/>
      <c r="G35" s="105"/>
      <c r="H35" s="105"/>
      <c r="I35" s="105"/>
      <c r="J35" s="105"/>
      <c r="K35" s="106"/>
      <c r="L35" s="107">
        <f t="shared" ref="L35:L41" si="1">IF($N$16="","",EOMONTH(L34,1))</f>
        <v>44286</v>
      </c>
      <c r="M35" s="107"/>
      <c r="N35" s="107"/>
      <c r="O35" s="107"/>
      <c r="P35" s="107"/>
      <c r="Q35" s="108">
        <v>630</v>
      </c>
      <c r="R35" s="109"/>
      <c r="S35" s="109"/>
      <c r="T35" s="109"/>
      <c r="U35" s="140">
        <f t="shared" si="0"/>
        <v>7.5999999999999998E-2</v>
      </c>
      <c r="V35" s="141"/>
      <c r="W35" s="141"/>
      <c r="X35" s="141"/>
      <c r="Y35" s="111"/>
      <c r="Z35" s="112"/>
      <c r="AA35" s="120"/>
      <c r="AB35" s="121"/>
      <c r="AC35" s="121"/>
      <c r="AD35" s="122"/>
      <c r="AH35"/>
      <c r="AI35"/>
      <c r="AJ35" s="101"/>
      <c r="AK35"/>
      <c r="AL35"/>
    </row>
    <row r="36" spans="2:38" ht="21.95" customHeight="1" x14ac:dyDescent="0.4">
      <c r="B36" s="104" t="s">
        <v>26</v>
      </c>
      <c r="C36" s="105"/>
      <c r="D36" s="105"/>
      <c r="E36" s="105"/>
      <c r="F36" s="105"/>
      <c r="G36" s="105"/>
      <c r="H36" s="105"/>
      <c r="I36" s="105"/>
      <c r="J36" s="105"/>
      <c r="K36" s="106"/>
      <c r="L36" s="107">
        <f t="shared" si="1"/>
        <v>44316</v>
      </c>
      <c r="M36" s="107"/>
      <c r="N36" s="107"/>
      <c r="O36" s="107"/>
      <c r="P36" s="107"/>
      <c r="Q36" s="108">
        <v>640</v>
      </c>
      <c r="R36" s="109"/>
      <c r="S36" s="109"/>
      <c r="T36" s="109"/>
      <c r="U36" s="140">
        <f t="shared" si="0"/>
        <v>6.13E-2</v>
      </c>
      <c r="V36" s="141"/>
      <c r="W36" s="141"/>
      <c r="X36" s="141"/>
      <c r="Y36" s="111"/>
      <c r="Z36" s="112"/>
      <c r="AA36" s="110" t="str">
        <f t="shared" ref="AA36:AA41" si="2">IF(U34="","",IF(AND($H$19="可",U34&gt;=0.05),"可","否"))</f>
        <v>可</v>
      </c>
      <c r="AB36" s="110"/>
      <c r="AC36" s="110"/>
      <c r="AD36" s="110"/>
      <c r="AH36"/>
      <c r="AI36"/>
      <c r="AJ36" s="101"/>
      <c r="AK36"/>
      <c r="AL36"/>
    </row>
    <row r="37" spans="2:38" ht="21.95" customHeight="1" x14ac:dyDescent="0.4">
      <c r="B37" s="104" t="s">
        <v>12</v>
      </c>
      <c r="C37" s="105"/>
      <c r="D37" s="105"/>
      <c r="E37" s="105"/>
      <c r="F37" s="105"/>
      <c r="G37" s="105"/>
      <c r="H37" s="105"/>
      <c r="I37" s="105"/>
      <c r="J37" s="105"/>
      <c r="K37" s="106"/>
      <c r="L37" s="107">
        <f t="shared" si="1"/>
        <v>44347</v>
      </c>
      <c r="M37" s="107"/>
      <c r="N37" s="107"/>
      <c r="O37" s="107"/>
      <c r="P37" s="107"/>
      <c r="Q37" s="108">
        <v>645</v>
      </c>
      <c r="R37" s="109"/>
      <c r="S37" s="109"/>
      <c r="T37" s="109"/>
      <c r="U37" s="140">
        <f t="shared" si="0"/>
        <v>5.3999999999999999E-2</v>
      </c>
      <c r="V37" s="141"/>
      <c r="W37" s="141"/>
      <c r="X37" s="141"/>
      <c r="Y37" s="111"/>
      <c r="Z37" s="112"/>
      <c r="AA37" s="110" t="str">
        <f t="shared" si="2"/>
        <v>可</v>
      </c>
      <c r="AB37" s="110"/>
      <c r="AC37" s="110"/>
      <c r="AD37" s="110"/>
      <c r="AH37"/>
      <c r="AI37"/>
      <c r="AJ37" s="101"/>
      <c r="AK37"/>
      <c r="AL37"/>
    </row>
    <row r="38" spans="2:38" ht="21.95" customHeight="1" x14ac:dyDescent="0.4">
      <c r="B38" s="104" t="s">
        <v>13</v>
      </c>
      <c r="C38" s="105"/>
      <c r="D38" s="105"/>
      <c r="E38" s="105"/>
      <c r="F38" s="105"/>
      <c r="G38" s="105"/>
      <c r="H38" s="105"/>
      <c r="I38" s="105"/>
      <c r="J38" s="105"/>
      <c r="K38" s="106"/>
      <c r="L38" s="107">
        <f t="shared" si="1"/>
        <v>44377</v>
      </c>
      <c r="M38" s="107"/>
      <c r="N38" s="107"/>
      <c r="O38" s="107"/>
      <c r="P38" s="107"/>
      <c r="Q38" s="108"/>
      <c r="R38" s="109"/>
      <c r="S38" s="109"/>
      <c r="T38" s="109"/>
      <c r="U38" s="140" t="str">
        <f t="shared" si="0"/>
        <v/>
      </c>
      <c r="V38" s="141"/>
      <c r="W38" s="141"/>
      <c r="X38" s="141"/>
      <c r="Y38" s="113" t="s">
        <v>31</v>
      </c>
      <c r="Z38" s="112"/>
      <c r="AA38" s="110" t="str">
        <f t="shared" si="2"/>
        <v>可</v>
      </c>
      <c r="AB38" s="110"/>
      <c r="AC38" s="110"/>
      <c r="AD38" s="110"/>
      <c r="AH38"/>
      <c r="AI38"/>
      <c r="AJ38" s="101"/>
      <c r="AK38"/>
      <c r="AL38"/>
    </row>
    <row r="39" spans="2:38" ht="21.95" customHeight="1" x14ac:dyDescent="0.4">
      <c r="B39" s="104" t="s">
        <v>14</v>
      </c>
      <c r="C39" s="105"/>
      <c r="D39" s="105"/>
      <c r="E39" s="105"/>
      <c r="F39" s="105"/>
      <c r="G39" s="105"/>
      <c r="H39" s="105"/>
      <c r="I39" s="105"/>
      <c r="J39" s="105"/>
      <c r="K39" s="106"/>
      <c r="L39" s="107">
        <f t="shared" si="1"/>
        <v>44408</v>
      </c>
      <c r="M39" s="107"/>
      <c r="N39" s="107"/>
      <c r="O39" s="107"/>
      <c r="P39" s="107"/>
      <c r="Q39" s="108"/>
      <c r="R39" s="109"/>
      <c r="S39" s="109"/>
      <c r="T39" s="109"/>
      <c r="U39" s="140" t="str">
        <f t="shared" si="0"/>
        <v/>
      </c>
      <c r="V39" s="141"/>
      <c r="W39" s="141"/>
      <c r="X39" s="141"/>
      <c r="Y39" s="111"/>
      <c r="Z39" s="112"/>
      <c r="AA39" s="142" t="str">
        <f t="shared" si="2"/>
        <v>可</v>
      </c>
      <c r="AB39" s="142"/>
      <c r="AC39" s="142"/>
      <c r="AD39" s="142"/>
      <c r="AH39"/>
      <c r="AI39" s="102" t="s">
        <v>114</v>
      </c>
      <c r="AK39"/>
      <c r="AL39"/>
    </row>
    <row r="40" spans="2:38" ht="21.95" customHeight="1" x14ac:dyDescent="0.4">
      <c r="B40" s="104"/>
      <c r="C40" s="105"/>
      <c r="D40" s="105"/>
      <c r="E40" s="105"/>
      <c r="F40" s="105"/>
      <c r="G40" s="105"/>
      <c r="H40" s="105"/>
      <c r="I40" s="105"/>
      <c r="J40" s="105"/>
      <c r="K40" s="106"/>
      <c r="L40" s="107">
        <f t="shared" si="1"/>
        <v>44439</v>
      </c>
      <c r="M40" s="107"/>
      <c r="N40" s="107"/>
      <c r="O40" s="107"/>
      <c r="P40" s="107"/>
      <c r="Q40" s="120"/>
      <c r="R40" s="121"/>
      <c r="S40" s="121"/>
      <c r="T40" s="122"/>
      <c r="U40" s="120"/>
      <c r="V40" s="121"/>
      <c r="W40" s="121"/>
      <c r="X40" s="122"/>
      <c r="Y40" s="111"/>
      <c r="Z40" s="112"/>
      <c r="AA40" s="110" t="str">
        <f t="shared" si="2"/>
        <v/>
      </c>
      <c r="AB40" s="110"/>
      <c r="AC40" s="110"/>
      <c r="AD40" s="110"/>
      <c r="AH40"/>
      <c r="AI40" s="102"/>
      <c r="AK40"/>
      <c r="AL40"/>
    </row>
    <row r="41" spans="2:38" ht="21.95" customHeight="1" x14ac:dyDescent="0.4">
      <c r="B41" s="104" t="s">
        <v>17</v>
      </c>
      <c r="C41" s="105"/>
      <c r="D41" s="105"/>
      <c r="E41" s="105"/>
      <c r="F41" s="105"/>
      <c r="G41" s="105"/>
      <c r="H41" s="105"/>
      <c r="I41" s="105"/>
      <c r="J41" s="105"/>
      <c r="K41" s="106"/>
      <c r="L41" s="107">
        <f t="shared" si="1"/>
        <v>44469</v>
      </c>
      <c r="M41" s="107"/>
      <c r="N41" s="107"/>
      <c r="O41" s="107"/>
      <c r="P41" s="107"/>
      <c r="Q41" s="139"/>
      <c r="R41" s="139"/>
      <c r="S41" s="139"/>
      <c r="T41" s="139"/>
      <c r="U41" s="139"/>
      <c r="V41" s="139"/>
      <c r="W41" s="139"/>
      <c r="X41" s="139"/>
      <c r="Y41" s="111"/>
      <c r="Z41" s="112"/>
      <c r="AA41" s="110" t="str">
        <f t="shared" si="2"/>
        <v/>
      </c>
      <c r="AB41" s="110"/>
      <c r="AC41" s="110"/>
      <c r="AD41" s="110"/>
      <c r="AH41"/>
      <c r="AI41" s="102"/>
      <c r="AK41"/>
      <c r="AL41"/>
    </row>
    <row r="42" spans="2:38" ht="19.5" customHeight="1" x14ac:dyDescent="0.4">
      <c r="B42" s="137" t="s">
        <v>112</v>
      </c>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J42" s="98"/>
    </row>
    <row r="43" spans="2:38" ht="19.5" customHeight="1" x14ac:dyDescent="0.4">
      <c r="B43" s="137"/>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row>
    <row r="44" spans="2:38" ht="31.5" customHeight="1" x14ac:dyDescent="0.4">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row>
    <row r="45" spans="2:38" ht="20.25" customHeight="1" x14ac:dyDescent="0.4">
      <c r="U45" s="1"/>
    </row>
    <row r="46" spans="2:38" ht="21.95" customHeight="1" x14ac:dyDescent="0.4">
      <c r="B46" s="126" t="s">
        <v>27</v>
      </c>
      <c r="C46" s="127"/>
      <c r="D46" s="127"/>
      <c r="E46" s="127"/>
      <c r="F46" s="127"/>
      <c r="G46" s="127"/>
      <c r="H46" s="127"/>
      <c r="I46" s="127"/>
      <c r="J46" s="127"/>
      <c r="K46" s="127"/>
      <c r="L46" s="127"/>
      <c r="M46" s="127"/>
      <c r="N46" s="127"/>
      <c r="O46" s="127"/>
      <c r="P46" s="127"/>
      <c r="Q46" s="127"/>
      <c r="R46" s="127"/>
      <c r="S46" s="127"/>
      <c r="T46" s="127"/>
      <c r="U46" s="127"/>
      <c r="V46" s="127"/>
      <c r="W46" s="128"/>
      <c r="Y46" s="14" t="s">
        <v>97</v>
      </c>
    </row>
    <row r="47" spans="2:38" ht="21.95" customHeight="1" x14ac:dyDescent="0.4">
      <c r="B47" s="3" t="s">
        <v>28</v>
      </c>
    </row>
    <row r="48" spans="2:38" ht="21.95" customHeight="1" x14ac:dyDescent="0.4">
      <c r="B48" s="123" t="s">
        <v>32</v>
      </c>
      <c r="C48" s="123"/>
      <c r="D48" s="123"/>
      <c r="E48" s="123"/>
      <c r="F48" s="123"/>
      <c r="G48" s="123"/>
      <c r="H48" s="123"/>
      <c r="I48" s="123"/>
      <c r="J48" s="123"/>
      <c r="K48" s="245" t="s">
        <v>116</v>
      </c>
      <c r="L48" s="132"/>
      <c r="M48" s="132"/>
      <c r="N48" s="132"/>
      <c r="O48" s="132"/>
      <c r="P48" s="132"/>
      <c r="Q48" s="132"/>
      <c r="R48" s="132"/>
      <c r="S48" s="132"/>
      <c r="T48" s="132"/>
      <c r="U48" s="132"/>
      <c r="V48" s="132"/>
      <c r="W48" s="132"/>
      <c r="X48" s="132"/>
      <c r="Y48" s="132"/>
      <c r="Z48" s="132"/>
      <c r="AA48" s="132"/>
      <c r="AB48" s="132"/>
      <c r="AC48" s="132"/>
      <c r="AD48" s="132"/>
      <c r="AE48" s="132"/>
      <c r="AF48" s="133"/>
    </row>
    <row r="49" spans="2:32" ht="21.95" customHeight="1" x14ac:dyDescent="0.4">
      <c r="B49" s="124"/>
      <c r="C49" s="124"/>
      <c r="D49" s="124"/>
      <c r="E49" s="124"/>
      <c r="F49" s="124"/>
      <c r="G49" s="124"/>
      <c r="H49" s="124"/>
      <c r="I49" s="124"/>
      <c r="J49" s="124"/>
      <c r="K49" s="134"/>
      <c r="L49" s="135"/>
      <c r="M49" s="135"/>
      <c r="N49" s="135"/>
      <c r="O49" s="135"/>
      <c r="P49" s="135"/>
      <c r="Q49" s="135"/>
      <c r="R49" s="135"/>
      <c r="S49" s="135"/>
      <c r="T49" s="135"/>
      <c r="U49" s="135"/>
      <c r="V49" s="135"/>
      <c r="W49" s="135"/>
      <c r="X49" s="135"/>
      <c r="Y49" s="135"/>
      <c r="Z49" s="135"/>
      <c r="AA49" s="135"/>
      <c r="AB49" s="135"/>
      <c r="AC49" s="135"/>
      <c r="AD49" s="135"/>
      <c r="AE49" s="135"/>
      <c r="AF49" s="136"/>
    </row>
    <row r="50" spans="2:32" ht="36" customHeight="1" x14ac:dyDescent="0.4">
      <c r="B50" s="125" t="s">
        <v>55</v>
      </c>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row>
    <row r="51" spans="2:32" ht="21.95" customHeight="1" x14ac:dyDescent="0.4"/>
    <row r="52" spans="2:32" ht="21.95" customHeight="1" x14ac:dyDescent="0.4">
      <c r="B52" s="126" t="s">
        <v>19</v>
      </c>
      <c r="C52" s="127"/>
      <c r="D52" s="127"/>
      <c r="E52" s="127"/>
      <c r="F52" s="127"/>
      <c r="G52" s="127"/>
      <c r="H52" s="127"/>
      <c r="I52" s="128"/>
      <c r="K52" s="14" t="s">
        <v>54</v>
      </c>
    </row>
    <row r="53" spans="2:32" ht="21.95" customHeight="1" x14ac:dyDescent="0.4">
      <c r="B53" s="3" t="s">
        <v>48</v>
      </c>
    </row>
    <row r="54" spans="2:32" ht="21.95" customHeight="1" x14ac:dyDescent="0.4">
      <c r="B54" s="129"/>
      <c r="C54" s="129"/>
      <c r="D54" s="129"/>
      <c r="E54" s="129"/>
      <c r="F54" s="129"/>
      <c r="G54" s="129"/>
      <c r="H54" s="129"/>
      <c r="I54" s="129"/>
      <c r="J54" s="129"/>
      <c r="K54" s="129"/>
      <c r="L54" s="129" t="s">
        <v>15</v>
      </c>
      <c r="M54" s="129"/>
      <c r="N54" s="129"/>
      <c r="O54" s="129"/>
      <c r="P54" s="129"/>
      <c r="Q54" s="130" t="s">
        <v>47</v>
      </c>
      <c r="R54" s="130"/>
      <c r="S54" s="130"/>
      <c r="T54" s="130"/>
      <c r="U54" s="111"/>
      <c r="V54" s="112"/>
      <c r="W54" s="131" t="s">
        <v>21</v>
      </c>
      <c r="X54" s="129"/>
      <c r="Y54" s="129"/>
      <c r="Z54" s="129"/>
    </row>
    <row r="55" spans="2:32" ht="21.95" customHeight="1" x14ac:dyDescent="0.4">
      <c r="B55" s="129"/>
      <c r="C55" s="129"/>
      <c r="D55" s="129"/>
      <c r="E55" s="129"/>
      <c r="F55" s="129"/>
      <c r="G55" s="129"/>
      <c r="H55" s="129"/>
      <c r="I55" s="129"/>
      <c r="J55" s="129"/>
      <c r="K55" s="129"/>
      <c r="L55" s="129"/>
      <c r="M55" s="129"/>
      <c r="N55" s="129"/>
      <c r="O55" s="129"/>
      <c r="P55" s="129"/>
      <c r="Q55" s="130"/>
      <c r="R55" s="130"/>
      <c r="S55" s="130"/>
      <c r="T55" s="130"/>
      <c r="U55" s="111"/>
      <c r="V55" s="112"/>
      <c r="W55" s="129"/>
      <c r="X55" s="129"/>
      <c r="Y55" s="129"/>
      <c r="Z55" s="129"/>
    </row>
    <row r="56" spans="2:32" ht="21.95" customHeight="1" x14ac:dyDescent="0.4">
      <c r="B56" s="104" t="s">
        <v>46</v>
      </c>
      <c r="C56" s="105"/>
      <c r="D56" s="105"/>
      <c r="E56" s="105"/>
      <c r="F56" s="105"/>
      <c r="G56" s="105"/>
      <c r="H56" s="105"/>
      <c r="I56" s="105"/>
      <c r="J56" s="105"/>
      <c r="K56" s="106"/>
      <c r="L56" s="107">
        <f>IF(N16="","",EOMONTH(AJ16,0))</f>
        <v>44255</v>
      </c>
      <c r="M56" s="107"/>
      <c r="N56" s="107"/>
      <c r="O56" s="107"/>
      <c r="P56" s="107"/>
      <c r="Q56" s="118">
        <f>IF($P$17=0,"",$P$17)</f>
        <v>620</v>
      </c>
      <c r="R56" s="119"/>
      <c r="S56" s="119"/>
      <c r="T56" s="119"/>
      <c r="U56" s="111"/>
      <c r="V56" s="112"/>
      <c r="W56" s="120"/>
      <c r="X56" s="121"/>
      <c r="Y56" s="121"/>
      <c r="Z56" s="122"/>
    </row>
    <row r="57" spans="2:32" ht="21.95" customHeight="1" x14ac:dyDescent="0.4">
      <c r="B57" s="104" t="s">
        <v>20</v>
      </c>
      <c r="C57" s="105"/>
      <c r="D57" s="105"/>
      <c r="E57" s="105"/>
      <c r="F57" s="105"/>
      <c r="G57" s="105"/>
      <c r="H57" s="105"/>
      <c r="I57" s="105"/>
      <c r="J57" s="105"/>
      <c r="K57" s="106"/>
      <c r="L57" s="107">
        <f t="shared" ref="L57:L74" si="3">IF($N$16="","",EOMONTH(L56,1))</f>
        <v>44286</v>
      </c>
      <c r="M57" s="107"/>
      <c r="N57" s="107"/>
      <c r="O57" s="107"/>
      <c r="P57" s="107"/>
      <c r="Q57" s="108"/>
      <c r="R57" s="109"/>
      <c r="S57" s="109"/>
      <c r="T57" s="109"/>
      <c r="U57" s="111"/>
      <c r="V57" s="112"/>
      <c r="W57" s="120"/>
      <c r="X57" s="121"/>
      <c r="Y57" s="121"/>
      <c r="Z57" s="122"/>
    </row>
    <row r="58" spans="2:32" ht="21.95" customHeight="1" x14ac:dyDescent="0.4">
      <c r="B58" s="104" t="s">
        <v>11</v>
      </c>
      <c r="C58" s="105"/>
      <c r="D58" s="105"/>
      <c r="E58" s="105"/>
      <c r="F58" s="105"/>
      <c r="G58" s="105"/>
      <c r="H58" s="105"/>
      <c r="I58" s="105"/>
      <c r="J58" s="105"/>
      <c r="K58" s="106"/>
      <c r="L58" s="107">
        <f t="shared" si="3"/>
        <v>44316</v>
      </c>
      <c r="M58" s="107"/>
      <c r="N58" s="107"/>
      <c r="O58" s="107"/>
      <c r="P58" s="107"/>
      <c r="Q58" s="108"/>
      <c r="R58" s="109"/>
      <c r="S58" s="109"/>
      <c r="T58" s="109"/>
      <c r="U58" s="111"/>
      <c r="V58" s="112"/>
      <c r="W58" s="110" t="str">
        <f>IF(Q56="","",IF(OR(AND($AK$8=7,Q56&lt;=750,$H$20="可"),(AND($AK$8=8,Q56&lt;=900,$H$20="可"))),"可","否"))</f>
        <v>否</v>
      </c>
      <c r="X58" s="110"/>
      <c r="Y58" s="110"/>
      <c r="Z58" s="110"/>
    </row>
    <row r="59" spans="2:32" ht="21.95" customHeight="1" x14ac:dyDescent="0.4">
      <c r="B59" s="104"/>
      <c r="C59" s="105"/>
      <c r="D59" s="105"/>
      <c r="E59" s="105"/>
      <c r="F59" s="105"/>
      <c r="G59" s="105"/>
      <c r="H59" s="105"/>
      <c r="I59" s="105"/>
      <c r="J59" s="105"/>
      <c r="K59" s="106"/>
      <c r="L59" s="107">
        <f t="shared" si="3"/>
        <v>44347</v>
      </c>
      <c r="M59" s="107"/>
      <c r="N59" s="107"/>
      <c r="O59" s="107"/>
      <c r="P59" s="107"/>
      <c r="Q59" s="108"/>
      <c r="R59" s="109"/>
      <c r="S59" s="109"/>
      <c r="T59" s="109"/>
      <c r="U59" s="111"/>
      <c r="V59" s="112"/>
      <c r="W59" s="110" t="str">
        <f t="shared" ref="W59:W74" si="4">IF(Q57="","",IF(OR(AND($AK$8=7,Q57&lt;=750,$H$20="可"),(AND($AK$8=8,Q57&lt;=900,$H$20="可"))),"可","否"))</f>
        <v/>
      </c>
      <c r="X59" s="110"/>
      <c r="Y59" s="110"/>
      <c r="Z59" s="110"/>
    </row>
    <row r="60" spans="2:32" ht="21.95" customHeight="1" x14ac:dyDescent="0.4">
      <c r="B60" s="104"/>
      <c r="C60" s="105"/>
      <c r="D60" s="105"/>
      <c r="E60" s="105"/>
      <c r="F60" s="105"/>
      <c r="G60" s="105"/>
      <c r="H60" s="105"/>
      <c r="I60" s="105"/>
      <c r="J60" s="105"/>
      <c r="K60" s="106"/>
      <c r="L60" s="107">
        <f t="shared" si="3"/>
        <v>44377</v>
      </c>
      <c r="M60" s="107"/>
      <c r="N60" s="107"/>
      <c r="O60" s="107"/>
      <c r="P60" s="107"/>
      <c r="Q60" s="108"/>
      <c r="R60" s="109"/>
      <c r="S60" s="109"/>
      <c r="T60" s="109"/>
      <c r="U60" s="111"/>
      <c r="V60" s="112"/>
      <c r="W60" s="110" t="str">
        <f t="shared" si="4"/>
        <v/>
      </c>
      <c r="X60" s="110"/>
      <c r="Y60" s="110"/>
      <c r="Z60" s="110"/>
    </row>
    <row r="61" spans="2:32" ht="21.95" customHeight="1" x14ac:dyDescent="0.4">
      <c r="B61" s="104"/>
      <c r="C61" s="105"/>
      <c r="D61" s="105"/>
      <c r="E61" s="105"/>
      <c r="F61" s="105"/>
      <c r="G61" s="105"/>
      <c r="H61" s="105"/>
      <c r="I61" s="105"/>
      <c r="J61" s="105"/>
      <c r="K61" s="106"/>
      <c r="L61" s="107">
        <f t="shared" si="3"/>
        <v>44408</v>
      </c>
      <c r="M61" s="107"/>
      <c r="N61" s="107"/>
      <c r="O61" s="107"/>
      <c r="P61" s="107"/>
      <c r="Q61" s="108"/>
      <c r="R61" s="109"/>
      <c r="S61" s="109"/>
      <c r="T61" s="109"/>
      <c r="U61" s="111"/>
      <c r="V61" s="112"/>
      <c r="W61" s="110" t="str">
        <f t="shared" si="4"/>
        <v/>
      </c>
      <c r="X61" s="110"/>
      <c r="Y61" s="110"/>
      <c r="Z61" s="110"/>
    </row>
    <row r="62" spans="2:32" ht="21.95" customHeight="1" x14ac:dyDescent="0.4">
      <c r="B62" s="104"/>
      <c r="C62" s="105"/>
      <c r="D62" s="105"/>
      <c r="E62" s="105"/>
      <c r="F62" s="105"/>
      <c r="G62" s="105"/>
      <c r="H62" s="105"/>
      <c r="I62" s="105"/>
      <c r="J62" s="105"/>
      <c r="K62" s="106"/>
      <c r="L62" s="107">
        <f t="shared" si="3"/>
        <v>44439</v>
      </c>
      <c r="M62" s="107"/>
      <c r="N62" s="107"/>
      <c r="O62" s="107"/>
      <c r="P62" s="107"/>
      <c r="Q62" s="108"/>
      <c r="R62" s="109"/>
      <c r="S62" s="109"/>
      <c r="T62" s="109"/>
      <c r="U62" s="111"/>
      <c r="V62" s="112"/>
      <c r="W62" s="110" t="str">
        <f t="shared" si="4"/>
        <v/>
      </c>
      <c r="X62" s="110"/>
      <c r="Y62" s="110"/>
      <c r="Z62" s="110"/>
    </row>
    <row r="63" spans="2:32" ht="21.95" customHeight="1" x14ac:dyDescent="0.4">
      <c r="B63" s="104"/>
      <c r="C63" s="105"/>
      <c r="D63" s="105"/>
      <c r="E63" s="105"/>
      <c r="F63" s="105"/>
      <c r="G63" s="105"/>
      <c r="H63" s="105"/>
      <c r="I63" s="105"/>
      <c r="J63" s="105"/>
      <c r="K63" s="106"/>
      <c r="L63" s="107">
        <f t="shared" si="3"/>
        <v>44469</v>
      </c>
      <c r="M63" s="107"/>
      <c r="N63" s="107"/>
      <c r="O63" s="107"/>
      <c r="P63" s="107"/>
      <c r="Q63" s="108"/>
      <c r="R63" s="109"/>
      <c r="S63" s="109"/>
      <c r="T63" s="109"/>
      <c r="U63" s="113" t="s">
        <v>31</v>
      </c>
      <c r="V63" s="114"/>
      <c r="W63" s="110" t="str">
        <f t="shared" si="4"/>
        <v/>
      </c>
      <c r="X63" s="110"/>
      <c r="Y63" s="110"/>
      <c r="Z63" s="110"/>
    </row>
    <row r="64" spans="2:32" ht="21.95" customHeight="1" x14ac:dyDescent="0.4">
      <c r="B64" s="104"/>
      <c r="C64" s="105"/>
      <c r="D64" s="105"/>
      <c r="E64" s="105"/>
      <c r="F64" s="105"/>
      <c r="G64" s="105"/>
      <c r="H64" s="105"/>
      <c r="I64" s="105"/>
      <c r="J64" s="105"/>
      <c r="K64" s="106"/>
      <c r="L64" s="107">
        <f t="shared" si="3"/>
        <v>44500</v>
      </c>
      <c r="M64" s="107"/>
      <c r="N64" s="107"/>
      <c r="O64" s="107"/>
      <c r="P64" s="107"/>
      <c r="Q64" s="108"/>
      <c r="R64" s="109"/>
      <c r="S64" s="109"/>
      <c r="T64" s="109"/>
      <c r="U64" s="113"/>
      <c r="V64" s="114"/>
      <c r="W64" s="110" t="str">
        <f t="shared" si="4"/>
        <v/>
      </c>
      <c r="X64" s="110"/>
      <c r="Y64" s="110"/>
      <c r="Z64" s="110"/>
    </row>
    <row r="65" spans="2:32" ht="21.95" customHeight="1" x14ac:dyDescent="0.4">
      <c r="B65" s="104"/>
      <c r="C65" s="105"/>
      <c r="D65" s="105"/>
      <c r="E65" s="105"/>
      <c r="F65" s="105"/>
      <c r="G65" s="105"/>
      <c r="H65" s="105"/>
      <c r="I65" s="105"/>
      <c r="J65" s="105"/>
      <c r="K65" s="106"/>
      <c r="L65" s="107">
        <f t="shared" si="3"/>
        <v>44530</v>
      </c>
      <c r="M65" s="107"/>
      <c r="N65" s="107"/>
      <c r="O65" s="107"/>
      <c r="P65" s="107"/>
      <c r="Q65" s="108"/>
      <c r="R65" s="109"/>
      <c r="S65" s="109"/>
      <c r="T65" s="109"/>
      <c r="U65" s="113"/>
      <c r="V65" s="114"/>
      <c r="W65" s="110" t="str">
        <f t="shared" si="4"/>
        <v/>
      </c>
      <c r="X65" s="110"/>
      <c r="Y65" s="110"/>
      <c r="Z65" s="110"/>
    </row>
    <row r="66" spans="2:32" ht="21.95" customHeight="1" x14ac:dyDescent="0.4">
      <c r="B66" s="104"/>
      <c r="C66" s="105"/>
      <c r="D66" s="105"/>
      <c r="E66" s="105"/>
      <c r="F66" s="105"/>
      <c r="G66" s="105"/>
      <c r="H66" s="105"/>
      <c r="I66" s="105"/>
      <c r="J66" s="105"/>
      <c r="K66" s="106"/>
      <c r="L66" s="107">
        <f t="shared" si="3"/>
        <v>44561</v>
      </c>
      <c r="M66" s="107"/>
      <c r="N66" s="107"/>
      <c r="O66" s="107"/>
      <c r="P66" s="107"/>
      <c r="Q66" s="108"/>
      <c r="R66" s="109"/>
      <c r="S66" s="109"/>
      <c r="T66" s="109"/>
      <c r="U66" s="113"/>
      <c r="V66" s="114"/>
      <c r="W66" s="110" t="str">
        <f t="shared" si="4"/>
        <v/>
      </c>
      <c r="X66" s="110"/>
      <c r="Y66" s="110"/>
      <c r="Z66" s="110"/>
    </row>
    <row r="67" spans="2:32" ht="21.95" customHeight="1" x14ac:dyDescent="0.4">
      <c r="B67" s="104"/>
      <c r="C67" s="105"/>
      <c r="D67" s="105"/>
      <c r="E67" s="105"/>
      <c r="F67" s="105"/>
      <c r="G67" s="105"/>
      <c r="H67" s="105"/>
      <c r="I67" s="105"/>
      <c r="J67" s="105"/>
      <c r="K67" s="106"/>
      <c r="L67" s="107">
        <f t="shared" si="3"/>
        <v>44592</v>
      </c>
      <c r="M67" s="107"/>
      <c r="N67" s="107"/>
      <c r="O67" s="107"/>
      <c r="P67" s="107"/>
      <c r="Q67" s="108"/>
      <c r="R67" s="109"/>
      <c r="S67" s="109"/>
      <c r="T67" s="109"/>
      <c r="U67" s="111"/>
      <c r="V67" s="112"/>
      <c r="W67" s="110" t="str">
        <f t="shared" si="4"/>
        <v/>
      </c>
      <c r="X67" s="110"/>
      <c r="Y67" s="110"/>
      <c r="Z67" s="110"/>
    </row>
    <row r="68" spans="2:32" ht="21.95" customHeight="1" x14ac:dyDescent="0.4">
      <c r="B68" s="104"/>
      <c r="C68" s="105"/>
      <c r="D68" s="105"/>
      <c r="E68" s="105"/>
      <c r="F68" s="105"/>
      <c r="G68" s="105"/>
      <c r="H68" s="105"/>
      <c r="I68" s="105"/>
      <c r="J68" s="105"/>
      <c r="K68" s="106"/>
      <c r="L68" s="107">
        <f t="shared" si="3"/>
        <v>44620</v>
      </c>
      <c r="M68" s="107"/>
      <c r="N68" s="107"/>
      <c r="O68" s="107"/>
      <c r="P68" s="107"/>
      <c r="Q68" s="108"/>
      <c r="R68" s="109"/>
      <c r="S68" s="109"/>
      <c r="T68" s="109"/>
      <c r="U68" s="111"/>
      <c r="V68" s="112"/>
      <c r="W68" s="110" t="str">
        <f t="shared" si="4"/>
        <v/>
      </c>
      <c r="X68" s="110"/>
      <c r="Y68" s="110"/>
      <c r="Z68" s="110"/>
    </row>
    <row r="69" spans="2:32" ht="21.95" customHeight="1" x14ac:dyDescent="0.4">
      <c r="B69" s="104"/>
      <c r="C69" s="105"/>
      <c r="D69" s="105"/>
      <c r="E69" s="105"/>
      <c r="F69" s="105"/>
      <c r="G69" s="105"/>
      <c r="H69" s="105"/>
      <c r="I69" s="105"/>
      <c r="J69" s="105"/>
      <c r="K69" s="106"/>
      <c r="L69" s="107">
        <f t="shared" si="3"/>
        <v>44651</v>
      </c>
      <c r="M69" s="107"/>
      <c r="N69" s="107"/>
      <c r="O69" s="107"/>
      <c r="P69" s="107"/>
      <c r="Q69" s="108"/>
      <c r="R69" s="109"/>
      <c r="S69" s="109"/>
      <c r="T69" s="109"/>
      <c r="U69" s="111"/>
      <c r="V69" s="112"/>
      <c r="W69" s="110" t="str">
        <f t="shared" si="4"/>
        <v/>
      </c>
      <c r="X69" s="110"/>
      <c r="Y69" s="110"/>
      <c r="Z69" s="110"/>
    </row>
    <row r="70" spans="2:32" ht="21.95" customHeight="1" x14ac:dyDescent="0.4">
      <c r="B70" s="104"/>
      <c r="C70" s="105"/>
      <c r="D70" s="105"/>
      <c r="E70" s="105"/>
      <c r="F70" s="105"/>
      <c r="G70" s="105"/>
      <c r="H70" s="105"/>
      <c r="I70" s="105"/>
      <c r="J70" s="105"/>
      <c r="K70" s="106"/>
      <c r="L70" s="107">
        <f t="shared" si="3"/>
        <v>44681</v>
      </c>
      <c r="M70" s="107"/>
      <c r="N70" s="107"/>
      <c r="O70" s="107"/>
      <c r="P70" s="107"/>
      <c r="Q70" s="117"/>
      <c r="R70" s="117"/>
      <c r="S70" s="117"/>
      <c r="T70" s="117"/>
      <c r="W70" s="110" t="str">
        <f t="shared" si="4"/>
        <v/>
      </c>
      <c r="X70" s="110"/>
      <c r="Y70" s="110"/>
      <c r="Z70" s="110"/>
    </row>
    <row r="71" spans="2:32" ht="21.95" customHeight="1" x14ac:dyDescent="0.4">
      <c r="B71" s="104"/>
      <c r="C71" s="105"/>
      <c r="D71" s="105"/>
      <c r="E71" s="105"/>
      <c r="F71" s="105"/>
      <c r="G71" s="105"/>
      <c r="H71" s="105"/>
      <c r="I71" s="105"/>
      <c r="J71" s="105"/>
      <c r="K71" s="106"/>
      <c r="L71" s="107">
        <f t="shared" si="3"/>
        <v>44712</v>
      </c>
      <c r="M71" s="107"/>
      <c r="N71" s="107"/>
      <c r="O71" s="107"/>
      <c r="P71" s="107"/>
      <c r="Q71" s="117"/>
      <c r="R71" s="117"/>
      <c r="S71" s="117"/>
      <c r="T71" s="117"/>
      <c r="W71" s="110" t="str">
        <f t="shared" si="4"/>
        <v/>
      </c>
      <c r="X71" s="110"/>
      <c r="Y71" s="110"/>
      <c r="Z71" s="110"/>
    </row>
    <row r="72" spans="2:32" ht="21.95" customHeight="1" x14ac:dyDescent="0.4">
      <c r="B72" s="104"/>
      <c r="C72" s="105"/>
      <c r="D72" s="105"/>
      <c r="E72" s="105"/>
      <c r="F72" s="105"/>
      <c r="G72" s="105"/>
      <c r="H72" s="105"/>
      <c r="I72" s="105"/>
      <c r="J72" s="105"/>
      <c r="K72" s="106"/>
      <c r="L72" s="107">
        <f t="shared" si="3"/>
        <v>44742</v>
      </c>
      <c r="M72" s="107"/>
      <c r="N72" s="107"/>
      <c r="O72" s="107"/>
      <c r="P72" s="107"/>
      <c r="Q72" s="117"/>
      <c r="R72" s="117"/>
      <c r="S72" s="117"/>
      <c r="T72" s="117"/>
      <c r="W72" s="110" t="str">
        <f t="shared" si="4"/>
        <v/>
      </c>
      <c r="X72" s="110"/>
      <c r="Y72" s="110"/>
      <c r="Z72" s="110"/>
    </row>
    <row r="73" spans="2:32" ht="21.95" customHeight="1" x14ac:dyDescent="0.4">
      <c r="B73" s="104"/>
      <c r="C73" s="105"/>
      <c r="D73" s="105"/>
      <c r="E73" s="105"/>
      <c r="F73" s="105"/>
      <c r="G73" s="105"/>
      <c r="H73" s="105"/>
      <c r="I73" s="105"/>
      <c r="J73" s="105"/>
      <c r="K73" s="106"/>
      <c r="L73" s="107">
        <f t="shared" si="3"/>
        <v>44773</v>
      </c>
      <c r="M73" s="107"/>
      <c r="N73" s="107"/>
      <c r="O73" s="107"/>
      <c r="P73" s="107"/>
      <c r="Q73" s="117"/>
      <c r="R73" s="117"/>
      <c r="S73" s="117"/>
      <c r="T73" s="117"/>
      <c r="W73" s="110" t="str">
        <f t="shared" si="4"/>
        <v/>
      </c>
      <c r="X73" s="110"/>
      <c r="Y73" s="110"/>
      <c r="Z73" s="110"/>
    </row>
    <row r="74" spans="2:32" ht="21.95" customHeight="1" x14ac:dyDescent="0.4">
      <c r="B74" s="104"/>
      <c r="C74" s="105"/>
      <c r="D74" s="105"/>
      <c r="E74" s="105"/>
      <c r="F74" s="105"/>
      <c r="G74" s="105"/>
      <c r="H74" s="105"/>
      <c r="I74" s="105"/>
      <c r="J74" s="105"/>
      <c r="K74" s="106"/>
      <c r="L74" s="107">
        <f t="shared" si="3"/>
        <v>44804</v>
      </c>
      <c r="M74" s="107"/>
      <c r="N74" s="107"/>
      <c r="O74" s="107"/>
      <c r="P74" s="107"/>
      <c r="Q74" s="117"/>
      <c r="R74" s="117"/>
      <c r="S74" s="117"/>
      <c r="T74" s="117"/>
      <c r="W74" s="110" t="str">
        <f t="shared" si="4"/>
        <v/>
      </c>
      <c r="X74" s="110"/>
      <c r="Y74" s="110"/>
      <c r="Z74" s="110"/>
    </row>
    <row r="75" spans="2:32" ht="21.95" customHeight="1" x14ac:dyDescent="0.4">
      <c r="B75" s="115" t="s">
        <v>56</v>
      </c>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row>
    <row r="76" spans="2:32" ht="21.95" customHeight="1" x14ac:dyDescent="0.4">
      <c r="B76" s="115"/>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row>
    <row r="77" spans="2:32" ht="21.95" customHeight="1" x14ac:dyDescent="0.4">
      <c r="B77" s="115"/>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4">
    <mergeCell ref="A1:AG1"/>
    <mergeCell ref="B10:F10"/>
    <mergeCell ref="G10:J10"/>
    <mergeCell ref="K10:N10"/>
    <mergeCell ref="O10:T10"/>
    <mergeCell ref="B3:AF6"/>
    <mergeCell ref="G11:Q11"/>
    <mergeCell ref="R11:U11"/>
    <mergeCell ref="V11:AB11"/>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L16:M16"/>
    <mergeCell ref="N16:O16"/>
    <mergeCell ref="Q16:R16"/>
    <mergeCell ref="B12:AF13"/>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58:K58"/>
    <mergeCell ref="L58:P58"/>
    <mergeCell ref="Q58:T58"/>
    <mergeCell ref="W58:Z58"/>
    <mergeCell ref="B59:K59"/>
    <mergeCell ref="L59:P59"/>
    <mergeCell ref="Q59:T59"/>
    <mergeCell ref="W59:Z59"/>
    <mergeCell ref="U58:V58"/>
    <mergeCell ref="U59:V59"/>
    <mergeCell ref="B74:K74"/>
    <mergeCell ref="L63:P63"/>
    <mergeCell ref="Q63:T63"/>
    <mergeCell ref="W63:Z63"/>
    <mergeCell ref="U62:V62"/>
    <mergeCell ref="B60:K60"/>
    <mergeCell ref="L60:P60"/>
    <mergeCell ref="Q60:T60"/>
    <mergeCell ref="W60:Z60"/>
    <mergeCell ref="B61:K61"/>
    <mergeCell ref="L61:P61"/>
    <mergeCell ref="Q61:T61"/>
    <mergeCell ref="W61:Z61"/>
    <mergeCell ref="U60:V60"/>
    <mergeCell ref="U61:V61"/>
    <mergeCell ref="L74:P74"/>
    <mergeCell ref="Q74:T74"/>
    <mergeCell ref="W70:Z70"/>
    <mergeCell ref="W71:Z71"/>
    <mergeCell ref="W72:Z72"/>
    <mergeCell ref="W73:Z73"/>
    <mergeCell ref="W74:Z74"/>
    <mergeCell ref="B63:K63"/>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AI18:AI19"/>
    <mergeCell ref="AI39:AI41"/>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62:K62"/>
    <mergeCell ref="L62:P62"/>
    <mergeCell ref="Q62:T62"/>
    <mergeCell ref="W62:Z62"/>
  </mergeCells>
  <phoneticPr fontId="3"/>
  <conditionalFormatting sqref="V11:AB11">
    <cfRule type="expression" dxfId="1" priority="3">
      <formula>OR($AK$2=3,$AK$2=4,$AK$2=5)</formula>
    </cfRule>
  </conditionalFormatting>
  <conditionalFormatting sqref="H20:J20">
    <cfRule type="expression" dxfId="0" priority="2">
      <formula>OR($AK$8="",$AK$8=6)</formula>
    </cfRule>
  </conditionalFormatting>
  <dataValidations count="3">
    <dataValidation type="list" allowBlank="1" showInputMessage="1" showErrorMessage="1" sqref="G11:Q11">
      <formula1>$AJ$3:$AJ$7</formula1>
    </dataValidation>
    <dataValidation type="list" allowBlank="1" showInputMessage="1" showErrorMessage="1" sqref="V11:AB11">
      <formula1>$AJ$9:$AJ$11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8" orientation="landscape"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topLeftCell="C1" zoomScaleNormal="90" zoomScaleSheetLayoutView="100" workbookViewId="0">
      <selection activeCell="P22" sqref="P22:S22"/>
    </sheetView>
  </sheetViews>
  <sheetFormatPr defaultRowHeight="13.5" x14ac:dyDescent="0.4"/>
  <cols>
    <col min="1" max="1" width="3.75" style="52" customWidth="1"/>
    <col min="2" max="18" width="9" style="52"/>
    <col min="19" max="19" width="10.75" style="52" customWidth="1"/>
    <col min="20" max="20" width="3.75" style="69" customWidth="1"/>
    <col min="21" max="21" width="5" style="69" customWidth="1"/>
    <col min="22" max="16384" width="9" style="52"/>
  </cols>
  <sheetData>
    <row r="1" spans="1:21" ht="14.25" x14ac:dyDescent="0.4">
      <c r="A1" s="63" t="s">
        <v>82</v>
      </c>
      <c r="B1" s="64"/>
      <c r="C1" s="64"/>
      <c r="D1" s="65"/>
      <c r="E1" s="64"/>
      <c r="F1" s="64"/>
      <c r="G1" s="64"/>
      <c r="H1" s="66"/>
      <c r="I1" s="66"/>
      <c r="J1" s="66"/>
      <c r="K1" s="66"/>
      <c r="L1" s="66"/>
      <c r="M1" s="66"/>
      <c r="N1" s="66"/>
      <c r="O1" s="66"/>
      <c r="P1" s="66"/>
      <c r="Q1" s="66"/>
      <c r="R1" s="66"/>
      <c r="S1" s="66"/>
      <c r="T1" s="66"/>
      <c r="U1" s="66"/>
    </row>
    <row r="2" spans="1:21" ht="27.75" customHeight="1" x14ac:dyDescent="0.2">
      <c r="A2" s="218" t="s">
        <v>98</v>
      </c>
      <c r="B2" s="218"/>
      <c r="C2" s="218"/>
      <c r="D2" s="218"/>
      <c r="E2" s="218"/>
      <c r="F2" s="218"/>
      <c r="G2" s="218"/>
      <c r="H2" s="218"/>
      <c r="I2" s="218"/>
      <c r="J2" s="218"/>
      <c r="K2" s="218"/>
      <c r="L2" s="218"/>
      <c r="M2" s="218"/>
      <c r="N2" s="218"/>
      <c r="O2" s="218"/>
      <c r="P2" s="218"/>
      <c r="Q2" s="218"/>
      <c r="R2" s="218"/>
      <c r="S2" s="218"/>
      <c r="T2" s="218"/>
      <c r="U2" s="85"/>
    </row>
    <row r="3" spans="1:21" ht="5.25" customHeight="1" x14ac:dyDescent="0.4">
      <c r="A3" s="63"/>
      <c r="B3" s="67"/>
      <c r="C3" s="67"/>
      <c r="D3" s="67"/>
      <c r="E3" s="67"/>
      <c r="F3" s="67"/>
      <c r="G3" s="67"/>
      <c r="H3" s="67"/>
      <c r="I3" s="67"/>
      <c r="J3" s="67"/>
      <c r="K3" s="67"/>
      <c r="L3" s="67"/>
      <c r="M3" s="67"/>
      <c r="N3" s="67"/>
      <c r="O3" s="67"/>
      <c r="P3" s="67"/>
      <c r="Q3" s="67"/>
      <c r="R3" s="67"/>
      <c r="S3" s="66"/>
      <c r="T3" s="67"/>
      <c r="U3" s="67"/>
    </row>
    <row r="4" spans="1:21" ht="99.75" customHeight="1" x14ac:dyDescent="0.4">
      <c r="A4" s="63"/>
      <c r="B4" s="230" t="s">
        <v>107</v>
      </c>
      <c r="C4" s="230"/>
      <c r="D4" s="230"/>
      <c r="E4" s="230"/>
      <c r="F4" s="230"/>
      <c r="G4" s="230"/>
      <c r="H4" s="230"/>
      <c r="I4" s="230"/>
      <c r="J4" s="230"/>
      <c r="K4" s="230"/>
      <c r="L4" s="230"/>
      <c r="M4" s="230"/>
      <c r="N4" s="230"/>
      <c r="O4" s="230"/>
      <c r="P4" s="230"/>
      <c r="Q4" s="230"/>
      <c r="R4" s="230"/>
      <c r="S4" s="230"/>
      <c r="T4" s="68"/>
      <c r="U4" s="68"/>
    </row>
    <row r="5" spans="1:21" ht="14.25" x14ac:dyDescent="0.15">
      <c r="A5" s="63"/>
      <c r="B5" s="69"/>
      <c r="C5" s="69"/>
      <c r="D5" s="69"/>
      <c r="E5" s="69"/>
      <c r="F5" s="69"/>
      <c r="G5" s="69"/>
      <c r="H5" s="69"/>
      <c r="I5" s="69"/>
      <c r="J5" s="69"/>
      <c r="K5" s="66"/>
      <c r="L5" s="70"/>
      <c r="M5" s="70"/>
      <c r="N5" s="70"/>
      <c r="O5" s="69"/>
      <c r="P5" s="69"/>
      <c r="Q5" s="71"/>
      <c r="R5" s="71"/>
      <c r="S5" s="71"/>
    </row>
    <row r="6" spans="1:21" ht="18.75" customHeight="1" x14ac:dyDescent="0.4">
      <c r="A6" s="63"/>
      <c r="B6" s="91" t="s">
        <v>90</v>
      </c>
      <c r="C6" s="72"/>
      <c r="D6" s="72"/>
      <c r="E6" s="72"/>
      <c r="F6" s="72"/>
      <c r="G6" s="72"/>
      <c r="H6" s="72"/>
      <c r="I6" s="72"/>
      <c r="J6" s="72"/>
      <c r="K6" s="72"/>
      <c r="L6" s="72"/>
      <c r="M6"/>
      <c r="N6"/>
      <c r="O6"/>
      <c r="P6"/>
      <c r="Q6"/>
      <c r="R6"/>
      <c r="T6" s="73"/>
      <c r="U6" s="73"/>
    </row>
    <row r="7" spans="1:21" x14ac:dyDescent="0.15">
      <c r="A7" s="51"/>
      <c r="B7" s="37"/>
      <c r="C7" s="36"/>
      <c r="D7" s="35"/>
      <c r="E7" s="34"/>
      <c r="F7" s="194" t="s">
        <v>74</v>
      </c>
      <c r="G7" s="76"/>
      <c r="H7" s="77"/>
      <c r="I7" s="77"/>
      <c r="J7" s="79" t="s">
        <v>40</v>
      </c>
      <c r="K7" s="80">
        <v>1</v>
      </c>
      <c r="L7" s="77" t="s">
        <v>41</v>
      </c>
      <c r="M7" s="77"/>
      <c r="N7" s="77"/>
      <c r="O7" s="78"/>
      <c r="P7" s="222">
        <f>K7+1</f>
        <v>2</v>
      </c>
      <c r="Q7" s="223"/>
      <c r="R7" s="224"/>
      <c r="S7" s="183" t="s">
        <v>93</v>
      </c>
      <c r="T7" s="73"/>
      <c r="U7" s="73"/>
    </row>
    <row r="8" spans="1:21" x14ac:dyDescent="0.15">
      <c r="A8" s="51"/>
      <c r="B8" s="33"/>
      <c r="C8" s="32"/>
      <c r="D8" s="31"/>
      <c r="E8" s="30"/>
      <c r="F8" s="195"/>
      <c r="G8" s="28" t="s">
        <v>73</v>
      </c>
      <c r="H8" s="27" t="s">
        <v>72</v>
      </c>
      <c r="I8" s="28" t="s">
        <v>71</v>
      </c>
      <c r="J8" s="27" t="s">
        <v>70</v>
      </c>
      <c r="K8" s="27" t="s">
        <v>69</v>
      </c>
      <c r="L8" s="29" t="s">
        <v>68</v>
      </c>
      <c r="M8" s="28" t="s">
        <v>67</v>
      </c>
      <c r="N8" s="27" t="s">
        <v>66</v>
      </c>
      <c r="O8" s="27" t="s">
        <v>65</v>
      </c>
      <c r="P8" s="28" t="s">
        <v>64</v>
      </c>
      <c r="Q8" s="27" t="s">
        <v>63</v>
      </c>
      <c r="R8" s="27" t="s">
        <v>78</v>
      </c>
      <c r="S8" s="184"/>
      <c r="T8" s="73"/>
      <c r="U8" s="73"/>
    </row>
    <row r="9" spans="1:21" ht="38.25" customHeight="1" x14ac:dyDescent="0.15">
      <c r="A9" s="51"/>
      <c r="B9" s="185" t="s">
        <v>88</v>
      </c>
      <c r="C9" s="231" t="s">
        <v>83</v>
      </c>
      <c r="D9" s="232"/>
      <c r="E9" s="233"/>
      <c r="F9" s="54">
        <v>0.5</v>
      </c>
      <c r="G9" s="38"/>
      <c r="H9" s="39"/>
      <c r="I9" s="39"/>
      <c r="J9" s="39"/>
      <c r="K9" s="39"/>
      <c r="L9" s="39"/>
      <c r="M9" s="39"/>
      <c r="N9" s="39"/>
      <c r="O9" s="39"/>
      <c r="P9" s="39"/>
      <c r="Q9" s="39"/>
      <c r="R9" s="39"/>
      <c r="S9" s="19"/>
      <c r="T9" s="70"/>
      <c r="U9" s="70"/>
    </row>
    <row r="10" spans="1:21" ht="31.5" customHeight="1" x14ac:dyDescent="0.15">
      <c r="A10" s="51"/>
      <c r="B10" s="186"/>
      <c r="C10" s="234" t="s">
        <v>84</v>
      </c>
      <c r="D10" s="235"/>
      <c r="E10" s="236"/>
      <c r="F10" s="55">
        <v>0.75</v>
      </c>
      <c r="G10" s="41">
        <v>807</v>
      </c>
      <c r="H10" s="41">
        <v>833</v>
      </c>
      <c r="I10" s="41">
        <v>883</v>
      </c>
      <c r="J10" s="41">
        <v>940</v>
      </c>
      <c r="K10" s="41">
        <v>838</v>
      </c>
      <c r="L10" s="41">
        <v>864</v>
      </c>
      <c r="M10" s="41">
        <v>967</v>
      </c>
      <c r="N10" s="41">
        <v>868</v>
      </c>
      <c r="O10" s="41">
        <v>878</v>
      </c>
      <c r="P10" s="41">
        <v>803</v>
      </c>
      <c r="Q10" s="41">
        <v>783</v>
      </c>
      <c r="R10" s="41">
        <v>750</v>
      </c>
      <c r="S10" s="19"/>
      <c r="T10" s="70"/>
      <c r="U10" s="70"/>
    </row>
    <row r="11" spans="1:21" ht="31.5" customHeight="1" x14ac:dyDescent="0.15">
      <c r="A11" s="51"/>
      <c r="B11" s="187"/>
      <c r="C11" s="237" t="s">
        <v>85</v>
      </c>
      <c r="D11" s="238"/>
      <c r="E11" s="239"/>
      <c r="F11" s="56">
        <v>1</v>
      </c>
      <c r="G11" s="42"/>
      <c r="H11" s="43"/>
      <c r="I11" s="43"/>
      <c r="J11" s="43"/>
      <c r="K11" s="43"/>
      <c r="L11" s="43"/>
      <c r="M11" s="43"/>
      <c r="N11" s="43"/>
      <c r="O11" s="43"/>
      <c r="P11" s="43"/>
      <c r="Q11" s="43"/>
      <c r="R11" s="43"/>
      <c r="S11" s="19"/>
      <c r="T11" s="70"/>
      <c r="U11" s="70"/>
    </row>
    <row r="12" spans="1:21" ht="31.5" customHeight="1" x14ac:dyDescent="0.15">
      <c r="A12" s="51"/>
      <c r="B12" s="185" t="s">
        <v>91</v>
      </c>
      <c r="C12" s="240" t="s">
        <v>62</v>
      </c>
      <c r="D12" s="188" t="s">
        <v>61</v>
      </c>
      <c r="E12" s="189"/>
      <c r="F12" s="57">
        <v>0.5</v>
      </c>
      <c r="G12" s="44"/>
      <c r="H12" s="45"/>
      <c r="I12" s="44"/>
      <c r="J12" s="45"/>
      <c r="K12" s="45"/>
      <c r="L12" s="46"/>
      <c r="M12" s="44"/>
      <c r="N12" s="45"/>
      <c r="O12" s="47"/>
      <c r="P12" s="44"/>
      <c r="Q12" s="45"/>
      <c r="R12" s="45"/>
      <c r="S12" s="19"/>
      <c r="T12" s="70"/>
      <c r="U12" s="70"/>
    </row>
    <row r="13" spans="1:21" ht="31.5" customHeight="1" x14ac:dyDescent="0.15">
      <c r="A13" s="51"/>
      <c r="B13" s="186"/>
      <c r="C13" s="241"/>
      <c r="D13" s="190" t="s">
        <v>84</v>
      </c>
      <c r="E13" s="191"/>
      <c r="F13" s="58">
        <v>0.75</v>
      </c>
      <c r="G13" s="48">
        <v>52</v>
      </c>
      <c r="H13" s="41">
        <v>47</v>
      </c>
      <c r="I13" s="48">
        <v>46</v>
      </c>
      <c r="J13" s="41">
        <v>54</v>
      </c>
      <c r="K13" s="41">
        <v>46</v>
      </c>
      <c r="L13" s="40">
        <v>47</v>
      </c>
      <c r="M13" s="48">
        <v>49</v>
      </c>
      <c r="N13" s="41">
        <v>51</v>
      </c>
      <c r="O13" s="41">
        <v>47</v>
      </c>
      <c r="P13" s="48">
        <v>49</v>
      </c>
      <c r="Q13" s="41">
        <v>48</v>
      </c>
      <c r="R13" s="41">
        <v>63</v>
      </c>
      <c r="S13" s="19"/>
      <c r="T13" s="70"/>
      <c r="U13" s="70"/>
    </row>
    <row r="14" spans="1:21" ht="31.5" customHeight="1" x14ac:dyDescent="0.15">
      <c r="A14" s="51"/>
      <c r="B14" s="186"/>
      <c r="C14" s="242"/>
      <c r="D14" s="192" t="s">
        <v>85</v>
      </c>
      <c r="E14" s="193"/>
      <c r="F14" s="59">
        <v>1</v>
      </c>
      <c r="G14" s="49"/>
      <c r="H14" s="43"/>
      <c r="I14" s="49"/>
      <c r="J14" s="43"/>
      <c r="K14" s="43"/>
      <c r="L14" s="42"/>
      <c r="M14" s="49"/>
      <c r="N14" s="43"/>
      <c r="O14" s="43"/>
      <c r="P14" s="49"/>
      <c r="Q14" s="43"/>
      <c r="R14" s="43"/>
      <c r="S14" s="19"/>
      <c r="T14" s="70"/>
      <c r="U14" s="70"/>
    </row>
    <row r="15" spans="1:21" ht="33" customHeight="1" x14ac:dyDescent="0.15">
      <c r="A15" s="51"/>
      <c r="B15" s="187"/>
      <c r="C15" s="26" t="s">
        <v>60</v>
      </c>
      <c r="D15" s="243" t="s">
        <v>59</v>
      </c>
      <c r="E15" s="244"/>
      <c r="F15" s="60">
        <v>1</v>
      </c>
      <c r="G15" s="44"/>
      <c r="H15" s="45"/>
      <c r="I15" s="44"/>
      <c r="J15" s="45"/>
      <c r="K15" s="45"/>
      <c r="L15" s="46"/>
      <c r="M15" s="44"/>
      <c r="N15" s="45"/>
      <c r="O15" s="45"/>
      <c r="P15" s="44"/>
      <c r="Q15" s="45"/>
      <c r="R15" s="45"/>
      <c r="S15" s="19"/>
      <c r="T15" s="70"/>
      <c r="U15" s="70"/>
    </row>
    <row r="16" spans="1:21" ht="3.75" customHeight="1" x14ac:dyDescent="0.4">
      <c r="A16" s="51"/>
      <c r="B16" s="25"/>
      <c r="C16" s="24"/>
      <c r="D16" s="23"/>
      <c r="E16" s="23"/>
      <c r="F16" s="61"/>
      <c r="G16" s="22"/>
      <c r="H16" s="21"/>
      <c r="I16" s="21"/>
      <c r="J16" s="21"/>
      <c r="K16" s="21"/>
      <c r="L16" s="21"/>
      <c r="M16" s="21"/>
      <c r="N16" s="21"/>
      <c r="O16" s="21"/>
      <c r="P16" s="21"/>
      <c r="Q16" s="21"/>
      <c r="R16" s="21"/>
      <c r="S16" s="20"/>
      <c r="T16" s="70"/>
      <c r="U16" s="70"/>
    </row>
    <row r="17" spans="1:21" ht="18" customHeight="1" x14ac:dyDescent="0.15">
      <c r="A17" s="51"/>
      <c r="B17" s="16"/>
      <c r="C17" s="229" t="s">
        <v>75</v>
      </c>
      <c r="D17" s="229"/>
      <c r="E17" s="229"/>
      <c r="F17" s="62"/>
      <c r="G17" s="50">
        <f>$F$9*G9+$F$10*G10+$F$11*G11+$F$12*G12+$F$13*G13+$F$14*G14+$F$15*G15</f>
        <v>644.25</v>
      </c>
      <c r="H17" s="50">
        <f t="shared" ref="H17:P17" si="0">$F$9*H9+$F$10*H10+$F$11*H11+$F$12*H12+$F$13*H13+$F$14*H14+$F$15*H15</f>
        <v>660</v>
      </c>
      <c r="I17" s="50">
        <f t="shared" si="0"/>
        <v>696.75</v>
      </c>
      <c r="J17" s="50">
        <f t="shared" si="0"/>
        <v>745.5</v>
      </c>
      <c r="K17" s="50">
        <f t="shared" si="0"/>
        <v>663</v>
      </c>
      <c r="L17" s="50">
        <f t="shared" si="0"/>
        <v>683.25</v>
      </c>
      <c r="M17" s="50">
        <f t="shared" si="0"/>
        <v>762</v>
      </c>
      <c r="N17" s="50">
        <f t="shared" si="0"/>
        <v>689.25</v>
      </c>
      <c r="O17" s="50">
        <f t="shared" si="0"/>
        <v>693.75</v>
      </c>
      <c r="P17" s="50">
        <f t="shared" si="0"/>
        <v>639</v>
      </c>
      <c r="Q17" s="50">
        <f>$F$9*Q9+$F$10*Q10+$F$11*Q11+$F$12*Q12+$F$13*Q13+$F$14*Q14+$F$15*Q15</f>
        <v>623.25</v>
      </c>
      <c r="R17" s="50">
        <f>$F$9*R9+$F$10*R10+$F$11*R11+$F$12*R12+$F$13*R13+$F$14*R14+$F$15*R15</f>
        <v>609.75</v>
      </c>
      <c r="S17" s="19"/>
      <c r="T17" s="70"/>
      <c r="U17" s="70"/>
    </row>
    <row r="18" spans="1:21" ht="18" customHeight="1" x14ac:dyDescent="0.15">
      <c r="A18" s="51"/>
      <c r="B18" s="219" t="s">
        <v>92</v>
      </c>
      <c r="C18" s="220"/>
      <c r="D18" s="220"/>
      <c r="E18" s="221"/>
      <c r="F18" s="57">
        <v>0.8571428571428571</v>
      </c>
      <c r="G18" s="18"/>
      <c r="H18" s="18"/>
      <c r="I18" s="18"/>
      <c r="J18" s="18"/>
      <c r="K18" s="18"/>
      <c r="L18" s="18"/>
      <c r="M18" s="18"/>
      <c r="N18" s="18"/>
      <c r="O18" s="18"/>
      <c r="P18" s="18"/>
      <c r="Q18" s="18"/>
      <c r="R18" s="18"/>
      <c r="S18" s="17"/>
      <c r="T18" s="70"/>
      <c r="U18" s="70"/>
    </row>
    <row r="19" spans="1:21" ht="18" customHeight="1" x14ac:dyDescent="0.15">
      <c r="A19" s="51"/>
      <c r="B19" s="16"/>
      <c r="C19" s="229" t="s">
        <v>58</v>
      </c>
      <c r="D19" s="229"/>
      <c r="E19" s="229"/>
      <c r="F19" s="62"/>
      <c r="G19" s="50">
        <f>IF(G18="",G17,ROUND(G17*6/7,2))</f>
        <v>644.25</v>
      </c>
      <c r="H19" s="50">
        <f t="shared" ref="H19:Q19" si="1">IF(H18="",H17,ROUND(H17*6/7,2))</f>
        <v>660</v>
      </c>
      <c r="I19" s="50">
        <f t="shared" si="1"/>
        <v>696.75</v>
      </c>
      <c r="J19" s="50">
        <f t="shared" si="1"/>
        <v>745.5</v>
      </c>
      <c r="K19" s="50">
        <f t="shared" si="1"/>
        <v>663</v>
      </c>
      <c r="L19" s="50">
        <f>IF(L18="",L17,ROUND(L17*6/7,2))</f>
        <v>683.25</v>
      </c>
      <c r="M19" s="50">
        <f t="shared" si="1"/>
        <v>762</v>
      </c>
      <c r="N19" s="50">
        <f t="shared" si="1"/>
        <v>689.25</v>
      </c>
      <c r="O19" s="50">
        <f t="shared" si="1"/>
        <v>693.75</v>
      </c>
      <c r="P19" s="50">
        <f t="shared" si="1"/>
        <v>639</v>
      </c>
      <c r="Q19" s="50">
        <f t="shared" si="1"/>
        <v>623.25</v>
      </c>
      <c r="R19" s="50">
        <f>IF(R18="",R17,ROUND(R17*6/7,2))</f>
        <v>609.75</v>
      </c>
      <c r="S19" s="90">
        <f>SUM(G19:Q19)</f>
        <v>7500</v>
      </c>
      <c r="T19" s="74" t="s">
        <v>77</v>
      </c>
      <c r="U19" s="75"/>
    </row>
    <row r="20" spans="1:21" ht="45" customHeight="1" thickBot="1" x14ac:dyDescent="0.2">
      <c r="A20" s="51"/>
      <c r="B20" s="196" t="s">
        <v>95</v>
      </c>
      <c r="C20" s="197"/>
      <c r="D20" s="197"/>
      <c r="E20" s="197"/>
      <c r="F20" s="197"/>
      <c r="G20" s="197"/>
      <c r="H20" s="197"/>
      <c r="I20" s="197"/>
      <c r="J20" s="197"/>
      <c r="K20" s="197"/>
      <c r="L20" s="197"/>
      <c r="M20" s="197"/>
      <c r="N20" s="197"/>
      <c r="O20" s="198"/>
      <c r="P20" s="225" t="s">
        <v>89</v>
      </c>
      <c r="Q20" s="225"/>
      <c r="R20" s="226"/>
      <c r="S20" s="82">
        <f>COUNTIF(G19:Q19,"&gt;0")</f>
        <v>11</v>
      </c>
      <c r="T20" s="75" t="s">
        <v>57</v>
      </c>
      <c r="U20" s="75"/>
    </row>
    <row r="21" spans="1:21" ht="45" customHeight="1" thickBot="1" x14ac:dyDescent="0.2">
      <c r="A21" s="51"/>
      <c r="B21" s="199"/>
      <c r="C21" s="200"/>
      <c r="D21" s="200"/>
      <c r="E21" s="200"/>
      <c r="F21" s="200"/>
      <c r="G21" s="200"/>
      <c r="H21" s="200"/>
      <c r="I21" s="200"/>
      <c r="J21" s="200"/>
      <c r="K21" s="200"/>
      <c r="L21" s="200"/>
      <c r="M21" s="200"/>
      <c r="N21" s="200"/>
      <c r="O21" s="201"/>
      <c r="P21" s="227" t="s">
        <v>94</v>
      </c>
      <c r="Q21" s="227"/>
      <c r="R21" s="228"/>
      <c r="S21" s="83">
        <f>IF(S20&lt;1,"",S19/S20)</f>
        <v>681.81818181818187</v>
      </c>
      <c r="T21" s="84" t="s">
        <v>76</v>
      </c>
      <c r="U21" s="84"/>
    </row>
    <row r="22" spans="1:21" ht="125.25" customHeight="1" x14ac:dyDescent="0.4">
      <c r="A22" s="51"/>
      <c r="B22" s="202"/>
      <c r="C22" s="203"/>
      <c r="D22" s="203"/>
      <c r="E22" s="203"/>
      <c r="F22" s="203"/>
      <c r="G22" s="203"/>
      <c r="H22" s="203"/>
      <c r="I22" s="203"/>
      <c r="J22" s="203"/>
      <c r="K22" s="203"/>
      <c r="L22" s="203"/>
      <c r="M22" s="203"/>
      <c r="N22" s="203"/>
      <c r="O22" s="204"/>
      <c r="P22" s="216" t="s">
        <v>99</v>
      </c>
      <c r="Q22" s="217"/>
      <c r="R22" s="217"/>
      <c r="S22" s="217"/>
      <c r="T22" s="70"/>
      <c r="U22" s="70"/>
    </row>
    <row r="23" spans="1:21" x14ac:dyDescent="0.4">
      <c r="A23" s="51"/>
      <c r="B23" s="92"/>
      <c r="C23" s="92"/>
      <c r="D23" s="92"/>
      <c r="E23" s="92"/>
      <c r="F23" s="92"/>
      <c r="G23" s="92"/>
      <c r="H23" s="92"/>
      <c r="I23" s="92"/>
      <c r="J23" s="92"/>
      <c r="K23" s="92"/>
      <c r="L23" s="92"/>
      <c r="M23" s="92"/>
      <c r="N23" s="92"/>
      <c r="O23" s="93"/>
      <c r="P23" s="69"/>
      <c r="Q23" s="69"/>
      <c r="R23" s="69"/>
      <c r="S23" s="69"/>
    </row>
    <row r="24" spans="1:21" ht="18.75" customHeight="1" x14ac:dyDescent="0.4">
      <c r="A24" s="51"/>
      <c r="B24" s="94" t="s">
        <v>81</v>
      </c>
      <c r="C24" s="81"/>
      <c r="D24" s="81"/>
      <c r="E24" s="81"/>
      <c r="F24" s="81"/>
      <c r="G24" s="81"/>
      <c r="H24" s="81"/>
      <c r="I24" s="81"/>
      <c r="J24" s="81"/>
      <c r="K24" s="81"/>
      <c r="L24" s="81"/>
      <c r="M24" s="81"/>
      <c r="N24" s="81"/>
      <c r="O24" s="95"/>
      <c r="P24" s="69"/>
      <c r="Q24" s="69"/>
      <c r="R24" s="69"/>
      <c r="S24" s="69"/>
    </row>
    <row r="25" spans="1:21" ht="6" customHeight="1" thickBot="1" x14ac:dyDescent="0.45">
      <c r="A25" s="51"/>
      <c r="B25" s="81"/>
      <c r="C25" s="81"/>
      <c r="D25" s="81"/>
      <c r="E25" s="81"/>
      <c r="F25" s="81"/>
      <c r="G25" s="81"/>
      <c r="H25" s="81"/>
      <c r="I25" s="81"/>
      <c r="J25" s="81"/>
      <c r="K25" s="81"/>
      <c r="L25" s="81"/>
      <c r="M25" s="81"/>
      <c r="N25" s="81"/>
      <c r="O25" s="69"/>
      <c r="P25" s="69"/>
      <c r="Q25" s="69"/>
      <c r="R25" s="69"/>
      <c r="S25" s="69"/>
    </row>
    <row r="26" spans="1:21" ht="13.5" customHeight="1" x14ac:dyDescent="0.4">
      <c r="A26" s="51"/>
      <c r="B26" s="205" t="s">
        <v>100</v>
      </c>
      <c r="C26" s="206"/>
      <c r="D26" s="81"/>
      <c r="E26" s="81"/>
      <c r="F26" s="81"/>
      <c r="G26" s="209" t="s">
        <v>101</v>
      </c>
      <c r="H26" s="210"/>
      <c r="I26" s="81"/>
      <c r="J26" s="211" t="s">
        <v>103</v>
      </c>
      <c r="K26" s="212"/>
      <c r="M26" s="81"/>
      <c r="N26" s="81"/>
      <c r="O26" s="69"/>
      <c r="P26" s="69"/>
      <c r="Q26" s="69"/>
      <c r="R26" s="69"/>
      <c r="S26" s="69"/>
    </row>
    <row r="27" spans="1:21" ht="29.25" customHeight="1" thickBot="1" x14ac:dyDescent="0.2">
      <c r="A27" s="51"/>
      <c r="B27" s="207"/>
      <c r="C27" s="208"/>
      <c r="D27" s="86" t="s">
        <v>79</v>
      </c>
      <c r="E27" s="87">
        <v>0.9</v>
      </c>
      <c r="F27" s="86" t="s">
        <v>79</v>
      </c>
      <c r="G27" s="207"/>
      <c r="H27" s="208"/>
      <c r="I27" s="86" t="s">
        <v>80</v>
      </c>
      <c r="J27" s="213">
        <f>B27*E27*G27</f>
        <v>0</v>
      </c>
      <c r="K27" s="214"/>
      <c r="L27" s="96" t="s">
        <v>102</v>
      </c>
      <c r="M27" s="81"/>
      <c r="N27" s="81"/>
      <c r="O27" s="69"/>
      <c r="P27" s="69"/>
      <c r="Q27" s="69"/>
      <c r="R27" s="69"/>
      <c r="S27" s="69"/>
    </row>
    <row r="28" spans="1:21" ht="70.5" customHeight="1" x14ac:dyDescent="0.4">
      <c r="A28" s="51"/>
      <c r="B28" s="215" t="s">
        <v>104</v>
      </c>
      <c r="C28" s="215"/>
      <c r="D28" s="215"/>
      <c r="E28" s="215"/>
      <c r="F28" s="215"/>
      <c r="G28" s="215"/>
      <c r="H28" s="215"/>
      <c r="I28" s="215"/>
      <c r="J28" s="215"/>
      <c r="K28" s="215"/>
      <c r="L28" s="215"/>
      <c r="M28" s="215"/>
      <c r="N28" s="215"/>
      <c r="O28" s="215"/>
      <c r="P28" s="215"/>
      <c r="Q28" s="215"/>
      <c r="R28" s="215"/>
      <c r="S28" s="215"/>
    </row>
    <row r="29" spans="1:21" x14ac:dyDescent="0.4">
      <c r="A29" s="51"/>
      <c r="B29" s="81"/>
      <c r="C29" s="81"/>
      <c r="D29" s="81"/>
      <c r="E29" s="81"/>
      <c r="F29" s="81"/>
      <c r="G29" s="81"/>
      <c r="H29" s="81"/>
      <c r="I29" s="81"/>
      <c r="J29" s="81"/>
      <c r="K29" s="81"/>
      <c r="L29" s="81"/>
      <c r="M29" s="81"/>
      <c r="N29" s="81"/>
      <c r="O29" s="69"/>
      <c r="P29" s="69"/>
      <c r="Q29" s="69"/>
      <c r="R29" s="69"/>
      <c r="S29" s="69"/>
    </row>
    <row r="30" spans="1:21" x14ac:dyDescent="0.4">
      <c r="A30" s="51"/>
      <c r="B30" s="81"/>
      <c r="C30" s="81"/>
      <c r="D30" s="81"/>
      <c r="E30" s="81"/>
      <c r="F30" s="81"/>
      <c r="G30" s="81"/>
      <c r="H30" s="81"/>
      <c r="I30" s="81"/>
      <c r="J30" s="81"/>
      <c r="K30" s="81"/>
      <c r="L30" s="81"/>
      <c r="M30" s="81"/>
      <c r="N30" s="81"/>
      <c r="O30" s="69"/>
      <c r="P30" s="69"/>
      <c r="Q30" s="69"/>
      <c r="R30" s="69"/>
      <c r="S30" s="69"/>
    </row>
    <row r="31" spans="1:21" x14ac:dyDescent="0.4">
      <c r="B31" s="53"/>
      <c r="C31" s="53"/>
      <c r="D31" s="53"/>
      <c r="E31" s="53"/>
      <c r="F31" s="53"/>
      <c r="G31" s="53"/>
      <c r="H31" s="53"/>
      <c r="I31" s="53"/>
      <c r="J31" s="53"/>
      <c r="K31" s="53"/>
      <c r="L31" s="53"/>
      <c r="M31" s="53"/>
      <c r="N31" s="53"/>
      <c r="O31" s="53"/>
      <c r="P31" s="53"/>
      <c r="Q31" s="53"/>
      <c r="R31" s="53"/>
      <c r="S31" s="53"/>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vt:lpstr>
      <vt:lpstr>利用延人員数計算シート（通所介護等）</vt:lpstr>
      <vt:lpstr>申請様式!Print_Area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麓　浩司</dc:creator>
  <cp:lastModifiedBy>中田　智博</cp:lastModifiedBy>
  <cp:lastPrinted>2021-06-03T02:24:14Z</cp:lastPrinted>
  <dcterms:modified xsi:type="dcterms:W3CDTF">2021-06-03T02:24:14Z</dcterms:modified>
</cp:coreProperties>
</file>